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elimber\Desktop\147. sjednica VRH\"/>
    </mc:Choice>
  </mc:AlternateContent>
  <bookViews>
    <workbookView xWindow="480" yWindow="120" windowWidth="27795" windowHeight="12585" firstSheet="2" activeTab="2"/>
  </bookViews>
  <sheets>
    <sheet name="TABLICA II. - aktivni" sheetId="2" state="hidden" r:id="rId1"/>
    <sheet name="TABLICA III. - zatvoreni" sheetId="7" state="hidden" r:id="rId2"/>
    <sheet name="TABLICA IV. - brisani" sheetId="9" r:id="rId3"/>
    <sheet name="List1" sheetId="5" r:id="rId4"/>
  </sheets>
  <definedNames>
    <definedName name="glava" localSheetId="2">'TABLICA IV. - brisani'!#REF!</definedName>
    <definedName name="glava_1" localSheetId="2">'TABLICA IV. - brisani'!#REF!</definedName>
    <definedName name="oraexcel" localSheetId="0">'TABLICA II. - aktivni'!$B$7:$R$41</definedName>
    <definedName name="oraexcel" localSheetId="1">'TABLICA III. - zatvoreni'!#REF!</definedName>
    <definedName name="oraexcel_10" localSheetId="0">'TABLICA II. - aktivni'!#REF!</definedName>
    <definedName name="oraexcel_10" localSheetId="1">'TABLICA III. - zatvoreni'!#REF!</definedName>
    <definedName name="oraexcel_11" localSheetId="0">'TABLICA II. - aktivni'!$B$21:$R$21</definedName>
    <definedName name="oraexcel_11" localSheetId="1">'TABLICA III. - zatvoreni'!#REF!</definedName>
    <definedName name="oraexcel_12" localSheetId="0">'TABLICA II. - aktivni'!#REF!</definedName>
    <definedName name="oraexcel_12" localSheetId="1">'TABLICA III. - zatvoreni'!#REF!</definedName>
    <definedName name="oraexcel_13" localSheetId="0">'TABLICA II. - aktivni'!#REF!</definedName>
    <definedName name="oraexcel_13" localSheetId="1">'TABLICA III. - zatvoreni'!#REF!</definedName>
    <definedName name="oraexcel_14" localSheetId="0">'TABLICA II. - aktivni'!#REF!</definedName>
    <definedName name="oraexcel_14" localSheetId="1">'TABLICA III. - zatvoreni'!#REF!</definedName>
    <definedName name="oraexcel_9" localSheetId="0">'TABLICA II. - aktivni'!$B$18:$R$18</definedName>
    <definedName name="oraexcel_9" localSheetId="1">'TABLICA III. - zatvoreni'!#REF!</definedName>
    <definedName name="orana_ex" localSheetId="0">'TABLICA II. - aktivni'!$B$2:$R$3</definedName>
    <definedName name="orana_ex" localSheetId="1">'TABLICA III. - zatvoreni'!#REF!</definedName>
    <definedName name="orana_ex" localSheetId="2">'TABLICA IV. - brisani'!$B$2:$O$3</definedName>
    <definedName name="orana_ex_1" localSheetId="0">'TABLICA II. - aktivni'!#REF!</definedName>
    <definedName name="orana_ex_1" localSheetId="1">'TABLICA III. - zatvoreni'!#REF!</definedName>
    <definedName name="orana_ex_2" localSheetId="0">'TABLICA II. - aktivni'!#REF!</definedName>
    <definedName name="orana_ex_2" localSheetId="1">'TABLICA III. - zatvoreni'!$B$2:$K$3</definedName>
    <definedName name="_xlnm.Print_Area" localSheetId="0">'TABLICA II. - aktivni'!$A$1:$R$42</definedName>
    <definedName name="_xlnm.Print_Area" localSheetId="1">'TABLICA III. - zatvoreni'!$A$1:$K$17</definedName>
    <definedName name="_xlnm.Print_Area" localSheetId="2">'TABLICA IV. - brisani'!$A$1:$O$68</definedName>
    <definedName name="_xlnm.Print_Titles" localSheetId="0">'TABLICA II. - aktivni'!$A:$D,'TABLICA II. - aktivni'!$2:$6</definedName>
    <definedName name="_xlnm.Print_Titles" localSheetId="1">'TABLICA III. - zatvoreni'!$A:$D</definedName>
    <definedName name="_xlnm.Print_Titles" localSheetId="2">'TABLICA IV. - brisani'!$2:$4</definedName>
    <definedName name="tijelo" localSheetId="2">'TABLICA IV. - brisani'!$B$1:$N$67</definedName>
    <definedName name="tijelo_1" localSheetId="2">'TABLICA IV. - brisani'!$B$1:$N$67</definedName>
  </definedNames>
  <calcPr calcId="162913"/>
</workbook>
</file>

<file path=xl/calcChain.xml><?xml version="1.0" encoding="utf-8"?>
<calcChain xmlns="http://schemas.openxmlformats.org/spreadsheetml/2006/main">
  <c r="D68" i="9" l="1"/>
  <c r="E68" i="9"/>
  <c r="F68" i="9"/>
  <c r="G68" i="9"/>
  <c r="H68" i="9"/>
  <c r="I68" i="9"/>
  <c r="K68" i="9"/>
  <c r="L68" i="9"/>
  <c r="M68" i="9"/>
  <c r="N68" i="9"/>
  <c r="F15" i="7" l="1"/>
  <c r="E8" i="7"/>
  <c r="E15" i="7" s="1"/>
  <c r="E9" i="7"/>
  <c r="E10" i="7"/>
  <c r="E11" i="7"/>
  <c r="E12" i="7"/>
  <c r="E13" i="7"/>
  <c r="E7" i="7"/>
  <c r="K14" i="7" l="1"/>
  <c r="K13" i="7"/>
  <c r="K12" i="7"/>
  <c r="K11" i="7"/>
  <c r="K10" i="7"/>
  <c r="K9" i="7"/>
  <c r="K8" i="7"/>
  <c r="K7" i="7"/>
  <c r="J7" i="7"/>
  <c r="J8" i="7"/>
  <c r="J9" i="7"/>
  <c r="J10" i="7"/>
  <c r="J11" i="7"/>
  <c r="J12" i="7"/>
  <c r="J13" i="7"/>
  <c r="J14" i="7"/>
  <c r="J9" i="2"/>
  <c r="J10" i="2"/>
  <c r="J8" i="2"/>
  <c r="O67" i="9"/>
  <c r="J67" i="9"/>
  <c r="O66" i="9"/>
  <c r="J66" i="9"/>
  <c r="O65" i="9"/>
  <c r="J65" i="9"/>
  <c r="O64" i="9"/>
  <c r="J64" i="9"/>
  <c r="O63" i="9"/>
  <c r="J63" i="9"/>
  <c r="O62" i="9"/>
  <c r="J62" i="9"/>
  <c r="O61" i="9"/>
  <c r="J61" i="9"/>
  <c r="O60" i="9"/>
  <c r="J60" i="9"/>
  <c r="O59" i="9"/>
  <c r="J59" i="9"/>
  <c r="O58" i="9"/>
  <c r="J58" i="9"/>
  <c r="O57" i="9"/>
  <c r="J57" i="9"/>
  <c r="O56" i="9"/>
  <c r="J56" i="9"/>
  <c r="O55" i="9"/>
  <c r="J55" i="9"/>
  <c r="O54" i="9"/>
  <c r="J54" i="9"/>
  <c r="O53" i="9"/>
  <c r="J53" i="9"/>
  <c r="O52" i="9"/>
  <c r="J52" i="9"/>
  <c r="O51" i="9"/>
  <c r="J51" i="9"/>
  <c r="O50" i="9"/>
  <c r="J50" i="9"/>
  <c r="O49" i="9"/>
  <c r="J49" i="9"/>
  <c r="O48" i="9"/>
  <c r="J48" i="9"/>
  <c r="O47" i="9"/>
  <c r="J47" i="9"/>
  <c r="O46" i="9"/>
  <c r="J46" i="9"/>
  <c r="O45" i="9"/>
  <c r="J45" i="9"/>
  <c r="O44" i="9"/>
  <c r="J44" i="9"/>
  <c r="O43" i="9"/>
  <c r="J43" i="9"/>
  <c r="O42" i="9"/>
  <c r="J42" i="9"/>
  <c r="O41" i="9"/>
  <c r="J41" i="9"/>
  <c r="O40" i="9"/>
  <c r="J40" i="9"/>
  <c r="O39" i="9"/>
  <c r="J39" i="9"/>
  <c r="O38" i="9"/>
  <c r="J38" i="9"/>
  <c r="O37" i="9"/>
  <c r="J37" i="9"/>
  <c r="O36" i="9"/>
  <c r="J36" i="9"/>
  <c r="O35" i="9"/>
  <c r="J35" i="9"/>
  <c r="O34" i="9"/>
  <c r="J34" i="9"/>
  <c r="O33" i="9"/>
  <c r="J33" i="9"/>
  <c r="O32" i="9"/>
  <c r="J32" i="9"/>
  <c r="O31" i="9"/>
  <c r="J31" i="9"/>
  <c r="O30" i="9"/>
  <c r="J30" i="9"/>
  <c r="O29" i="9"/>
  <c r="J29" i="9"/>
  <c r="O28" i="9"/>
  <c r="J28" i="9"/>
  <c r="O27" i="9"/>
  <c r="J27" i="9"/>
  <c r="O26" i="9"/>
  <c r="J26" i="9"/>
  <c r="O25" i="9"/>
  <c r="J25" i="9"/>
  <c r="O24" i="9"/>
  <c r="J24" i="9"/>
  <c r="O23" i="9"/>
  <c r="J23" i="9"/>
  <c r="O22" i="9"/>
  <c r="J22" i="9"/>
  <c r="O21" i="9"/>
  <c r="J21" i="9"/>
  <c r="O20" i="9"/>
  <c r="J20" i="9"/>
  <c r="O19" i="9"/>
  <c r="J19" i="9"/>
  <c r="O18" i="9"/>
  <c r="J18" i="9"/>
  <c r="O17" i="9"/>
  <c r="J17" i="9"/>
  <c r="O16" i="9"/>
  <c r="J16" i="9"/>
  <c r="O15" i="9"/>
  <c r="J15" i="9"/>
  <c r="O14" i="9"/>
  <c r="J14" i="9"/>
  <c r="J13" i="9"/>
  <c r="O12" i="9"/>
  <c r="J12" i="9"/>
  <c r="O11" i="9"/>
  <c r="J11" i="9"/>
  <c r="O10" i="9"/>
  <c r="J10" i="9"/>
  <c r="O9" i="9"/>
  <c r="J9" i="9"/>
  <c r="O8" i="9"/>
  <c r="J8" i="9"/>
  <c r="O7" i="9"/>
  <c r="J7" i="9"/>
  <c r="O6" i="9"/>
  <c r="J6" i="9"/>
  <c r="J68" i="9" l="1"/>
  <c r="O68" i="9"/>
  <c r="K15" i="7"/>
  <c r="J15" i="7"/>
  <c r="I15" i="7" l="1"/>
  <c r="H15" i="7"/>
  <c r="G15" i="7"/>
  <c r="D15" i="7"/>
  <c r="F42" i="2" l="1"/>
  <c r="J41" i="2" l="1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42" i="2" l="1"/>
  <c r="H42" i="2"/>
  <c r="G42" i="2"/>
  <c r="J7" i="2" l="1"/>
  <c r="J42" i="2" s="1"/>
  <c r="E42" i="2" l="1"/>
  <c r="N42" i="2" l="1"/>
  <c r="M42" i="2"/>
  <c r="K42" i="2"/>
  <c r="D42" i="2"/>
  <c r="Q41" i="2"/>
  <c r="P41" i="2"/>
  <c r="O41" i="2"/>
  <c r="Q40" i="2"/>
  <c r="P40" i="2"/>
  <c r="O40" i="2"/>
  <c r="Q39" i="2"/>
  <c r="P39" i="2"/>
  <c r="O39" i="2"/>
  <c r="Q38" i="2"/>
  <c r="P38" i="2"/>
  <c r="O38" i="2"/>
  <c r="Q37" i="2"/>
  <c r="P37" i="2"/>
  <c r="O37" i="2"/>
  <c r="Q36" i="2"/>
  <c r="P36" i="2"/>
  <c r="O36" i="2"/>
  <c r="Q35" i="2"/>
  <c r="P35" i="2"/>
  <c r="O35" i="2"/>
  <c r="Q34" i="2"/>
  <c r="P34" i="2"/>
  <c r="R34" i="2" s="1"/>
  <c r="O34" i="2"/>
  <c r="Q33" i="2"/>
  <c r="P33" i="2"/>
  <c r="O33" i="2"/>
  <c r="Q32" i="2"/>
  <c r="P32" i="2"/>
  <c r="O32" i="2"/>
  <c r="Q31" i="2"/>
  <c r="P31" i="2"/>
  <c r="O31" i="2"/>
  <c r="Q30" i="2"/>
  <c r="P30" i="2"/>
  <c r="O30" i="2"/>
  <c r="Q29" i="2"/>
  <c r="P29" i="2"/>
  <c r="O29" i="2"/>
  <c r="Q28" i="2"/>
  <c r="P28" i="2"/>
  <c r="O28" i="2"/>
  <c r="Q27" i="2"/>
  <c r="P27" i="2"/>
  <c r="O27" i="2"/>
  <c r="Q26" i="2"/>
  <c r="P26" i="2"/>
  <c r="R26" i="2" s="1"/>
  <c r="O26" i="2"/>
  <c r="Q25" i="2"/>
  <c r="P25" i="2"/>
  <c r="O25" i="2"/>
  <c r="Q24" i="2"/>
  <c r="P24" i="2"/>
  <c r="O24" i="2"/>
  <c r="Q23" i="2"/>
  <c r="P23" i="2"/>
  <c r="O23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R14" i="2" s="1"/>
  <c r="O14" i="2"/>
  <c r="Q13" i="2"/>
  <c r="P13" i="2"/>
  <c r="O13" i="2"/>
  <c r="Q12" i="2"/>
  <c r="P12" i="2"/>
  <c r="O12" i="2"/>
  <c r="Q11" i="2"/>
  <c r="P11" i="2"/>
  <c r="O11" i="2"/>
  <c r="Q10" i="2"/>
  <c r="P10" i="2"/>
  <c r="R10" i="2" s="1"/>
  <c r="O10" i="2"/>
  <c r="Q9" i="2"/>
  <c r="P9" i="2"/>
  <c r="O9" i="2"/>
  <c r="Q8" i="2"/>
  <c r="P8" i="2"/>
  <c r="O8" i="2"/>
  <c r="Q7" i="2"/>
  <c r="P7" i="2"/>
  <c r="O7" i="2"/>
  <c r="R8" i="2" l="1"/>
  <c r="R12" i="2"/>
  <c r="R16" i="2"/>
  <c r="R20" i="2"/>
  <c r="R24" i="2"/>
  <c r="R28" i="2"/>
  <c r="R32" i="2"/>
  <c r="R36" i="2"/>
  <c r="R40" i="2"/>
  <c r="R7" i="2"/>
  <c r="R15" i="2"/>
  <c r="R19" i="2"/>
  <c r="R27" i="2"/>
  <c r="R31" i="2"/>
  <c r="R39" i="2"/>
  <c r="R9" i="2"/>
  <c r="R13" i="2"/>
  <c r="R17" i="2"/>
  <c r="R25" i="2"/>
  <c r="R29" i="2"/>
  <c r="R37" i="2"/>
  <c r="R41" i="2"/>
  <c r="P42" i="2"/>
  <c r="O42" i="2"/>
  <c r="Q42" i="2"/>
  <c r="L42" i="2"/>
  <c r="R42" i="2" l="1"/>
</calcChain>
</file>

<file path=xl/connections.xml><?xml version="1.0" encoding="utf-8"?>
<connections xmlns="http://schemas.openxmlformats.org/spreadsheetml/2006/main">
  <connection id="1" name="oraexcel11111111111" type="6" refreshedVersion="3" background="1" saveData="1">
    <textPr sourceFile="C:\test\oraexcel.xls" thousands=".">
      <textFields count="22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raexcel1111121111" type="6" refreshedVersion="3" background="1" saveData="1">
    <textPr sourceFile="C:\test\oraexcel.xls" thousands=".">
      <textFields count="22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oraexcel31111121111" type="6" refreshedVersion="3" background="1" saveData="1">
    <textPr sourceFile="C:\test\oraexcel.xls" thousands=".">
      <textFields count="22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orana_ex1211121121111" type="6" refreshedVersion="3" background="1" saveData="1">
    <textPr sourceFile="C:\test\orana_ex.xls" decimal="," thousands=".">
      <textFields count="2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name="orana_ex1211121131" type="6" refreshedVersion="3" background="1" saveData="1">
    <textPr sourceFile="C:\test\orana_ex.xls" decimal="," thousands=".">
      <textFields count="2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name="orana_ex1211121141" type="6" refreshedVersion="3" background="1" saveData="1">
    <textPr sourceFile="C:\test\orana_ex.xls" decimal="," thousands=".">
      <textFields count="2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name="tijelo111" type="6" refreshedVersion="4" background="1" saveData="1">
    <textPr prompt="0" sourceFile="C:\test\tijelo.txt" thousands=".">
      <textFields count="8">
        <textField type="text"/>
        <textField type="text"/>
        <textField/>
        <textField/>
        <textField/>
        <textField/>
        <textField/>
        <textField/>
      </textFields>
    </textPr>
  </connection>
  <connection id="8" name="tijelo21" type="6" refreshedVersion="3" background="1" saveData="1">
    <textPr sourceFile="C:\test\tijelo.txt" thousands=".">
      <textFields count="8">
        <textField type="text"/>
        <textField type="text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<sst xmlns="http://schemas.openxmlformats.org/spreadsheetml/2006/main" count="303" uniqueCount="233">
  <si>
    <t>Naziv dužnika</t>
  </si>
  <si>
    <t>Partija</t>
  </si>
  <si>
    <t>Iskorišteni
iznos - PLASIRANA SREDSTVA</t>
  </si>
  <si>
    <t>O T P I S</t>
  </si>
  <si>
    <t>Razlika za uplatu</t>
  </si>
  <si>
    <t>Broj
dužnika</t>
  </si>
  <si>
    <t>Nedospjela glavnica</t>
  </si>
  <si>
    <t>Dospjela glavnica</t>
  </si>
  <si>
    <t>Redovna kamata</t>
  </si>
  <si>
    <t>Zatezna kamata</t>
  </si>
  <si>
    <t>Ukupno</t>
  </si>
  <si>
    <t>30% iskorištenog iznosa</t>
  </si>
  <si>
    <t xml:space="preserve">20% nedospjele glavnice </t>
  </si>
  <si>
    <t>(1x30%)</t>
  </si>
  <si>
    <t>1.</t>
  </si>
  <si>
    <t>2.</t>
  </si>
  <si>
    <t>ALPRON D.O.O.</t>
  </si>
  <si>
    <t>5111003639</t>
  </si>
  <si>
    <t>3.</t>
  </si>
  <si>
    <t>ARTEFERRO DOHOMONT D.O.O.</t>
  </si>
  <si>
    <t>132/73/07</t>
  </si>
  <si>
    <t>150/72/05</t>
  </si>
  <si>
    <t>4.</t>
  </si>
  <si>
    <t>BLACE D.O.O.</t>
  </si>
  <si>
    <t>3/3706</t>
  </si>
  <si>
    <t>5.</t>
  </si>
  <si>
    <t>CONTINENTAL FILM D.O.O.</t>
  </si>
  <si>
    <t>5801000465</t>
  </si>
  <si>
    <t>6.</t>
  </si>
  <si>
    <t>DE GEORGIIS D.O.O.</t>
  </si>
  <si>
    <t>56090001014</t>
  </si>
  <si>
    <t>560900001243</t>
  </si>
  <si>
    <t>7.</t>
  </si>
  <si>
    <t>DRAVA-INTERNATIONAL D.O.O. 
(EKO-SLAVONIJA)</t>
  </si>
  <si>
    <t>003697</t>
  </si>
  <si>
    <t>56090001243</t>
  </si>
  <si>
    <t>8.</t>
  </si>
  <si>
    <t>DUBROVAČKI PODRUMI D.O.O.</t>
  </si>
  <si>
    <t>56090001227</t>
  </si>
  <si>
    <t>9.</t>
  </si>
  <si>
    <t>ELODA D.O.O.</t>
  </si>
  <si>
    <t>85/46/03</t>
  </si>
  <si>
    <t>10.</t>
  </si>
  <si>
    <t>5901032866</t>
  </si>
  <si>
    <t>11.</t>
  </si>
  <si>
    <t>GABREK-GT D.O.O.</t>
  </si>
  <si>
    <t>94/64/06</t>
  </si>
  <si>
    <t>12.</t>
  </si>
  <si>
    <t>GO-TEK D.O.O.</t>
  </si>
  <si>
    <t>123/20/09</t>
  </si>
  <si>
    <t>13.</t>
  </si>
  <si>
    <t>5901031398</t>
  </si>
  <si>
    <t>14.</t>
  </si>
  <si>
    <t>KIRCEK D.O.O.</t>
  </si>
  <si>
    <t>5810104397</t>
  </si>
  <si>
    <t>15.</t>
  </si>
  <si>
    <t>KIT D.O.O.</t>
  </si>
  <si>
    <t>10/2005</t>
  </si>
  <si>
    <t>16.</t>
  </si>
  <si>
    <t>MEĐIMURJEPLET D.O.O.</t>
  </si>
  <si>
    <t>5901033060</t>
  </si>
  <si>
    <t>17.</t>
  </si>
  <si>
    <t>MEĐIMURJEPLET D.O.O. (PANA D.O.O.)</t>
  </si>
  <si>
    <t>G-FZ-10/03</t>
  </si>
  <si>
    <t>18.</t>
  </si>
  <si>
    <t>METAFLEX D.O.O.</t>
  </si>
  <si>
    <t>999-0998-4311</t>
  </si>
  <si>
    <t>19.</t>
  </si>
  <si>
    <t>ORT D.O.O. (VUKOVAR GRANITI D.O.O.)</t>
  </si>
  <si>
    <t>26-000400</t>
  </si>
  <si>
    <t>20.</t>
  </si>
  <si>
    <t>PAN PARKET D.O.O.</t>
  </si>
  <si>
    <t>7/2/07</t>
  </si>
  <si>
    <t>21.</t>
  </si>
  <si>
    <t>POLJOOPSKRBA-MT D.O.O.</t>
  </si>
  <si>
    <t>2485003-2200128039</t>
  </si>
  <si>
    <t>22.</t>
  </si>
  <si>
    <t>POŽGAJ D.O.O.</t>
  </si>
  <si>
    <t>56090001081</t>
  </si>
  <si>
    <t>23.</t>
  </si>
  <si>
    <t>PROIZVODNJA POVRĆA MICHAEL</t>
  </si>
  <si>
    <t>107/70/06</t>
  </si>
  <si>
    <t>24.</t>
  </si>
  <si>
    <t>PROIZVODNJA VOĆA I POVRĆA BARTOL</t>
  </si>
  <si>
    <t>87/46/07</t>
  </si>
  <si>
    <t>25.</t>
  </si>
  <si>
    <t>PRO PIK D.O.O.</t>
  </si>
  <si>
    <t>54/36/06</t>
  </si>
  <si>
    <t>26.</t>
  </si>
  <si>
    <t>SANTAJ PLASTIKA D.O.O.</t>
  </si>
  <si>
    <t>5810104918</t>
  </si>
  <si>
    <t>27.</t>
  </si>
  <si>
    <t>SUDAR COMMERCE D.O.O. 
(GRAB D.O.O.)</t>
  </si>
  <si>
    <t>8690000586</t>
  </si>
  <si>
    <t>28.</t>
  </si>
  <si>
    <t>TECNIPLAST INST D.O.O.</t>
  </si>
  <si>
    <t>5801000682</t>
  </si>
  <si>
    <t>29.</t>
  </si>
  <si>
    <t>TPK-REMONT D.O.O.</t>
  </si>
  <si>
    <t>003701</t>
  </si>
  <si>
    <t>30.</t>
  </si>
  <si>
    <t>TVORNICA MREŽA I AMBALAŽE D.O.O.</t>
  </si>
  <si>
    <t>500000101-5901031953</t>
  </si>
  <si>
    <t>31.</t>
  </si>
  <si>
    <t>VALIS FAGUS D.O.O.</t>
  </si>
  <si>
    <t>999-0998-5087</t>
  </si>
  <si>
    <t>32.</t>
  </si>
  <si>
    <t>VEBECOT D.O.O.</t>
  </si>
  <si>
    <t>G-FZ-01/05</t>
  </si>
  <si>
    <t>33.</t>
  </si>
  <si>
    <t>WINDOR D.O.O.</t>
  </si>
  <si>
    <t>56090001219</t>
  </si>
  <si>
    <t>34.</t>
  </si>
  <si>
    <t>ZEO KOZMETIKA D.O.O. (GINGER)</t>
  </si>
  <si>
    <t>130/70/03</t>
  </si>
  <si>
    <t>UKUPNO:</t>
  </si>
  <si>
    <t>O T P I S
 30% iskorištenog iznosa</t>
  </si>
  <si>
    <t>37000002</t>
  </si>
  <si>
    <t>999-0998-2027</t>
  </si>
  <si>
    <t>999-0998-4993</t>
  </si>
  <si>
    <t>170/86/07</t>
  </si>
  <si>
    <t>56090001120</t>
  </si>
  <si>
    <t>26-000285</t>
  </si>
  <si>
    <t>G-FZ-03/04</t>
  </si>
  <si>
    <t>13/2003-FRZ</t>
  </si>
  <si>
    <t>73/42/05</t>
  </si>
  <si>
    <t>27000001</t>
  </si>
  <si>
    <t>74/43/05</t>
  </si>
  <si>
    <t>67/33/03</t>
  </si>
  <si>
    <t>2/2/06</t>
  </si>
  <si>
    <t>26-000224</t>
  </si>
  <si>
    <t>19/2003-FRZ</t>
  </si>
  <si>
    <t>091007027232</t>
  </si>
  <si>
    <t>50000101-5901032278</t>
  </si>
  <si>
    <t>38/2008-FRZ</t>
  </si>
  <si>
    <t>665/2009</t>
  </si>
  <si>
    <t>132/71/04</t>
  </si>
  <si>
    <t>11/2003-FRZ</t>
  </si>
  <si>
    <t>3/2/04</t>
  </si>
  <si>
    <t>5801000512</t>
  </si>
  <si>
    <t>180/94/07</t>
  </si>
  <si>
    <t>637/2009</t>
  </si>
  <si>
    <t>92/50/07</t>
  </si>
  <si>
    <t>10/9/06</t>
  </si>
  <si>
    <t>26-000327</t>
  </si>
  <si>
    <t>G-FZ-01/02</t>
  </si>
  <si>
    <t>G-FZ-01/04</t>
  </si>
  <si>
    <t>73/51/06</t>
  </si>
  <si>
    <t>11/2005</t>
  </si>
  <si>
    <t>17/2003-FRZ</t>
  </si>
  <si>
    <t>1/2008</t>
  </si>
  <si>
    <t>9999</t>
  </si>
  <si>
    <t>62/43/06</t>
  </si>
  <si>
    <t>011-1/K/2004</t>
  </si>
  <si>
    <t>26-000264</t>
  </si>
  <si>
    <t>011-K2005</t>
  </si>
  <si>
    <t>G-FZ-06/03</t>
  </si>
  <si>
    <t>92/45/04</t>
  </si>
  <si>
    <t>5801000504</t>
  </si>
  <si>
    <t>35.</t>
  </si>
  <si>
    <t>45/17/08</t>
  </si>
  <si>
    <t>36.</t>
  </si>
  <si>
    <t>156/83/07</t>
  </si>
  <si>
    <t>37.</t>
  </si>
  <si>
    <t>60/06</t>
  </si>
  <si>
    <t>8/7</t>
  </si>
  <si>
    <t>51/2008</t>
  </si>
  <si>
    <t>38.</t>
  </si>
  <si>
    <t>129/69/03</t>
  </si>
  <si>
    <t>39.</t>
  </si>
  <si>
    <t>5801000490</t>
  </si>
  <si>
    <t>40.</t>
  </si>
  <si>
    <t>88/47/07</t>
  </si>
  <si>
    <t>41.</t>
  </si>
  <si>
    <t>2/2002-FRZ</t>
  </si>
  <si>
    <t>42.</t>
  </si>
  <si>
    <t>86/45/07</t>
  </si>
  <si>
    <t>43.</t>
  </si>
  <si>
    <t>G-FZ-08/03</t>
  </si>
  <si>
    <t>44.</t>
  </si>
  <si>
    <t>59/18/09</t>
  </si>
  <si>
    <t>45.</t>
  </si>
  <si>
    <t>4/2002-FRZ</t>
  </si>
  <si>
    <t>46.</t>
  </si>
  <si>
    <t>136/77/7</t>
  </si>
  <si>
    <t>47.</t>
  </si>
  <si>
    <t>61/42/06</t>
  </si>
  <si>
    <t>48.</t>
  </si>
  <si>
    <t>37000004</t>
  </si>
  <si>
    <t>49.</t>
  </si>
  <si>
    <t>5810104785</t>
  </si>
  <si>
    <t>50.</t>
  </si>
  <si>
    <t>58/17/09</t>
  </si>
  <si>
    <t>51.</t>
  </si>
  <si>
    <t>9/2005</t>
  </si>
  <si>
    <t>52.</t>
  </si>
  <si>
    <t>G-FZ-01/03</t>
  </si>
  <si>
    <t>G-FZ-04/04</t>
  </si>
  <si>
    <t>53.</t>
  </si>
  <si>
    <t>5/2002-FRZ</t>
  </si>
  <si>
    <t>54.</t>
  </si>
  <si>
    <t>148/84/06</t>
  </si>
  <si>
    <t>55.</t>
  </si>
  <si>
    <t>011-2/2005</t>
  </si>
  <si>
    <t>56.</t>
  </si>
  <si>
    <t>1/1/06</t>
  </si>
  <si>
    <t>57.</t>
  </si>
  <si>
    <t>14/2003-FRZ</t>
  </si>
  <si>
    <t>58.</t>
  </si>
  <si>
    <t>100811029707</t>
  </si>
  <si>
    <t>(4x20%)</t>
  </si>
  <si>
    <t>Interkalarna kamata</t>
  </si>
  <si>
    <t>Stanje na dan 30.9.2018.</t>
  </si>
  <si>
    <t>(7+8+9+10)</t>
  </si>
  <si>
    <t>(1-3-4-13-14)</t>
  </si>
  <si>
    <t>(3+4)</t>
  </si>
  <si>
    <t>Uplate glavnica 
do 30.06.2012.</t>
  </si>
  <si>
    <t xml:space="preserve"> Interkalarna kamata </t>
  </si>
  <si>
    <t xml:space="preserve">Redovne kamate </t>
  </si>
  <si>
    <t xml:space="preserve">Zatezne kamate </t>
  </si>
  <si>
    <t>Uplate od 01.07.2012.  do 30.09.2018.</t>
  </si>
  <si>
    <t xml:space="preserve">Glavnica </t>
  </si>
  <si>
    <t>(4+5+6)</t>
  </si>
  <si>
    <t>(8+9+10+11)</t>
  </si>
  <si>
    <t>BJELIN OTOK D.O.O. 
(FURNIR OTOK D.O.O. )</t>
  </si>
  <si>
    <t xml:space="preserve">TABLICA II.  UZ ODLUKU O OTPISU POTRAŽIVANJA PO KREDITIMA ODOBRENIM OD STRANE BIVŠEG FONDA ZA RAZVOJ I ZAPOŠLJAVANJE 
</t>
  </si>
  <si>
    <t xml:space="preserve">Nedospjela glavnica </t>
  </si>
  <si>
    <t>Dospjela 
glavnica</t>
  </si>
  <si>
    <t xml:space="preserve">Kamate </t>
  </si>
  <si>
    <t>TABLICA III. UZ ODLUKU O OTPISU POTRAŽIVANJA PO KREDITIMA ODOBRENIM OD STRANE BIVŠEG FONDA ZA RAZVOJ I ZAPOŠLJAVANJE 
(OTPLAĆENI KREDITI)</t>
  </si>
  <si>
    <t>Uplate kamate 
do 30.09.2018.</t>
  </si>
  <si>
    <t>Uplate glavnice do 30.09.2018.</t>
  </si>
  <si>
    <t>TABLICA IV. UZ ODLUKU O OTPISU POTRAŽIVANJA PO KREDITIMA ODOBRENIM OD STRANE BIVŠEG FONDA ZA RAZVOJ I ZAPOŠLJAVANJE 
(KORISNICI KREDITA BRISANI IZ SUDSKOG I OBRTNOG REGISTRA)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</si>
</sst>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6FFC1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9" fontId="6" fillId="6" borderId="19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6" fillId="2" borderId="24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10" fillId="0" borderId="27" xfId="0" applyFont="1" applyBorder="1" applyAlignment="1">
      <alignment horizontal="center" vertical="center"/>
    </xf>
    <xf numFmtId="4" fontId="10" fillId="0" borderId="27" xfId="0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49" fontId="11" fillId="0" borderId="29" xfId="0" applyNumberFormat="1" applyFont="1" applyFill="1" applyBorder="1" applyAlignment="1">
      <alignment vertical="center" wrapText="1"/>
    </xf>
    <xf numFmtId="49" fontId="12" fillId="0" borderId="29" xfId="0" applyNumberFormat="1" applyFont="1" applyBorder="1" applyAlignment="1">
      <alignment vertical="center"/>
    </xf>
    <xf numFmtId="4" fontId="10" fillId="0" borderId="29" xfId="0" applyNumberFormat="1" applyFont="1" applyBorder="1" applyAlignment="1">
      <alignment vertical="center"/>
    </xf>
    <xf numFmtId="4" fontId="12" fillId="2" borderId="4" xfId="0" applyNumberFormat="1" applyFont="1" applyFill="1" applyBorder="1" applyAlignment="1">
      <alignment vertical="center"/>
    </xf>
    <xf numFmtId="4" fontId="12" fillId="6" borderId="5" xfId="0" applyNumberFormat="1" applyFont="1" applyFill="1" applyBorder="1" applyAlignment="1">
      <alignment vertical="center"/>
    </xf>
    <xf numFmtId="4" fontId="12" fillId="4" borderId="29" xfId="0" applyNumberFormat="1" applyFont="1" applyFill="1" applyBorder="1" applyAlignment="1">
      <alignment vertical="center"/>
    </xf>
    <xf numFmtId="49" fontId="12" fillId="7" borderId="29" xfId="0" applyNumberFormat="1" applyFont="1" applyFill="1" applyBorder="1" applyAlignment="1">
      <alignment vertical="center"/>
    </xf>
    <xf numFmtId="4" fontId="10" fillId="7" borderId="29" xfId="0" applyNumberFormat="1" applyFont="1" applyFill="1" applyBorder="1" applyAlignment="1">
      <alignment vertical="center"/>
    </xf>
    <xf numFmtId="49" fontId="11" fillId="0" borderId="29" xfId="0" applyNumberFormat="1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0" fillId="0" borderId="0" xfId="0" applyFont="1"/>
    <xf numFmtId="49" fontId="11" fillId="0" borderId="31" xfId="0" applyNumberFormat="1" applyFont="1" applyFill="1" applyBorder="1" applyAlignment="1">
      <alignment vertical="center" wrapText="1"/>
    </xf>
    <xf numFmtId="49" fontId="12" fillId="0" borderId="31" xfId="0" applyNumberFormat="1" applyFont="1" applyBorder="1" applyAlignment="1">
      <alignment vertical="center"/>
    </xf>
    <xf numFmtId="4" fontId="10" fillId="0" borderId="31" xfId="0" applyNumberFormat="1" applyFont="1" applyBorder="1" applyAlignment="1">
      <alignment vertical="center"/>
    </xf>
    <xf numFmtId="4" fontId="12" fillId="2" borderId="6" xfId="0" applyNumberFormat="1" applyFont="1" applyFill="1" applyBorder="1" applyAlignment="1">
      <alignment vertical="center"/>
    </xf>
    <xf numFmtId="4" fontId="12" fillId="6" borderId="7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49" fontId="12" fillId="0" borderId="10" xfId="0" applyNumberFormat="1" applyFont="1" applyFill="1" applyBorder="1" applyAlignment="1">
      <alignment vertical="center"/>
    </xf>
    <xf numFmtId="49" fontId="14" fillId="0" borderId="10" xfId="0" applyNumberFormat="1" applyFont="1" applyFill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7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16" fillId="0" borderId="0" xfId="0" applyFont="1" applyAlignment="1">
      <alignment vertical="center"/>
    </xf>
    <xf numFmtId="49" fontId="11" fillId="0" borderId="29" xfId="0" applyNumberFormat="1" applyFont="1" applyFill="1" applyBorder="1" applyAlignment="1">
      <alignment vertical="center"/>
    </xf>
    <xf numFmtId="0" fontId="0" fillId="0" borderId="0" xfId="0" applyFont="1"/>
    <xf numFmtId="49" fontId="13" fillId="0" borderId="27" xfId="0" applyNumberFormat="1" applyFont="1" applyBorder="1" applyAlignment="1">
      <alignment vertical="center" wrapText="1"/>
    </xf>
    <xf numFmtId="49" fontId="13" fillId="0" borderId="29" xfId="0" applyNumberFormat="1" applyFont="1" applyBorder="1" applyAlignment="1">
      <alignment vertical="center" wrapText="1"/>
    </xf>
    <xf numFmtId="4" fontId="0" fillId="0" borderId="0" xfId="0" applyNumberFormat="1" applyFont="1"/>
    <xf numFmtId="4" fontId="12" fillId="0" borderId="29" xfId="0" applyNumberFormat="1" applyFont="1" applyFill="1" applyBorder="1" applyAlignment="1">
      <alignment vertical="center"/>
    </xf>
    <xf numFmtId="4" fontId="10" fillId="0" borderId="29" xfId="0" applyNumberFormat="1" applyFont="1" applyFill="1" applyBorder="1" applyAlignment="1">
      <alignment vertical="center"/>
    </xf>
    <xf numFmtId="49" fontId="13" fillId="7" borderId="29" xfId="0" applyNumberFormat="1" applyFont="1" applyFill="1" applyBorder="1" applyAlignment="1">
      <alignment vertical="center" wrapText="1"/>
    </xf>
    <xf numFmtId="49" fontId="13" fillId="0" borderId="31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vertical="center" wrapText="1"/>
    </xf>
    <xf numFmtId="49" fontId="11" fillId="0" borderId="20" xfId="0" applyNumberFormat="1" applyFont="1" applyBorder="1" applyAlignment="1">
      <alignment vertical="center"/>
    </xf>
    <xf numFmtId="0" fontId="16" fillId="0" borderId="0" xfId="0" applyFont="1"/>
    <xf numFmtId="0" fontId="4" fillId="0" borderId="12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0" fillId="7" borderId="0" xfId="0" applyFont="1" applyFill="1"/>
    <xf numFmtId="0" fontId="10" fillId="7" borderId="34" xfId="0" applyFont="1" applyFill="1" applyBorder="1" applyAlignment="1">
      <alignment horizontal="center" vertical="center"/>
    </xf>
    <xf numFmtId="49" fontId="11" fillId="7" borderId="29" xfId="0" applyNumberFormat="1" applyFont="1" applyFill="1" applyBorder="1" applyAlignment="1">
      <alignment vertical="center" wrapText="1"/>
    </xf>
    <xf numFmtId="4" fontId="12" fillId="7" borderId="29" xfId="0" applyNumberFormat="1" applyFont="1" applyFill="1" applyBorder="1" applyAlignment="1">
      <alignment vertical="center"/>
    </xf>
    <xf numFmtId="0" fontId="0" fillId="7" borderId="0" xfId="0" applyFill="1"/>
    <xf numFmtId="0" fontId="12" fillId="7" borderId="29" xfId="0" applyFont="1" applyFill="1" applyBorder="1" applyAlignment="1">
      <alignment horizontal="center" vertical="center"/>
    </xf>
    <xf numFmtId="49" fontId="11" fillId="7" borderId="29" xfId="0" applyNumberFormat="1" applyFont="1" applyFill="1" applyBorder="1" applyAlignment="1">
      <alignment horizontal="left" vertical="center" wrapText="1"/>
    </xf>
    <xf numFmtId="0" fontId="2" fillId="7" borderId="0" xfId="0" applyFont="1" applyFill="1"/>
    <xf numFmtId="0" fontId="4" fillId="7" borderId="24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49" fontId="4" fillId="7" borderId="21" xfId="0" applyNumberFormat="1" applyFont="1" applyFill="1" applyBorder="1" applyAlignment="1">
      <alignment horizontal="center" vertical="center" wrapText="1"/>
    </xf>
    <xf numFmtId="49" fontId="4" fillId="7" borderId="23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7" borderId="22" xfId="0" applyNumberFormat="1" applyFont="1" applyFill="1" applyBorder="1" applyAlignment="1">
      <alignment horizontal="center" vertical="center" wrapText="1"/>
    </xf>
    <xf numFmtId="49" fontId="8" fillId="7" borderId="2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4" fontId="12" fillId="5" borderId="30" xfId="0" applyNumberFormat="1" applyFont="1" applyFill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2" fillId="7" borderId="4" xfId="0" applyNumberFormat="1" applyFont="1" applyFill="1" applyBorder="1" applyAlignment="1">
      <alignment vertical="center"/>
    </xf>
    <xf numFmtId="4" fontId="12" fillId="7" borderId="30" xfId="0" applyNumberFormat="1" applyFont="1" applyFill="1" applyBorder="1" applyAlignment="1">
      <alignment vertical="center"/>
    </xf>
    <xf numFmtId="4" fontId="11" fillId="7" borderId="5" xfId="0" applyNumberFormat="1" applyFont="1" applyFill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5" borderId="32" xfId="0" applyNumberFormat="1" applyFont="1" applyFill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12" fillId="0" borderId="38" xfId="0" applyNumberFormat="1" applyFont="1" applyBorder="1" applyAlignment="1">
      <alignment vertical="center"/>
    </xf>
    <xf numFmtId="4" fontId="12" fillId="0" borderId="28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39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4" fontId="12" fillId="7" borderId="39" xfId="0" applyNumberFormat="1" applyFont="1" applyFill="1" applyBorder="1" applyAlignment="1">
      <alignment vertical="center"/>
    </xf>
    <xf numFmtId="4" fontId="12" fillId="7" borderId="5" xfId="0" applyNumberFormat="1" applyFont="1" applyFill="1" applyBorder="1" applyAlignment="1">
      <alignment vertical="center"/>
    </xf>
    <xf numFmtId="4" fontId="2" fillId="0" borderId="0" xfId="0" applyNumberFormat="1" applyFont="1"/>
    <xf numFmtId="0" fontId="2" fillId="0" borderId="0" xfId="0" applyFont="1"/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" fontId="10" fillId="7" borderId="30" xfId="0" applyNumberFormat="1" applyFont="1" applyFill="1" applyBorder="1" applyAlignment="1">
      <alignment vertical="center"/>
    </xf>
    <xf numFmtId="0" fontId="10" fillId="0" borderId="29" xfId="0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vertical="center" wrapText="1"/>
    </xf>
    <xf numFmtId="4" fontId="12" fillId="0" borderId="39" xfId="0" applyNumberFormat="1" applyFont="1" applyFill="1" applyBorder="1" applyAlignment="1">
      <alignment vertical="center"/>
    </xf>
    <xf numFmtId="4" fontId="12" fillId="0" borderId="30" xfId="0" applyNumberFormat="1" applyFont="1" applyFill="1" applyBorder="1" applyAlignment="1">
      <alignment vertical="center"/>
    </xf>
    <xf numFmtId="4" fontId="12" fillId="0" borderId="5" xfId="0" applyNumberFormat="1" applyFont="1" applyFill="1" applyBorder="1" applyAlignment="1">
      <alignment vertical="center"/>
    </xf>
    <xf numFmtId="0" fontId="0" fillId="0" borderId="0" xfId="0" applyFont="1" applyFill="1"/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vertical="center"/>
    </xf>
    <xf numFmtId="4" fontId="10" fillId="0" borderId="30" xfId="0" applyNumberFormat="1" applyFont="1" applyBorder="1" applyAlignment="1">
      <alignment vertical="center"/>
    </xf>
    <xf numFmtId="4" fontId="10" fillId="7" borderId="4" xfId="0" applyNumberFormat="1" applyFont="1" applyFill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0" fillId="0" borderId="32" xfId="0" applyNumberFormat="1" applyFont="1" applyBorder="1" applyAlignment="1">
      <alignment vertical="center"/>
    </xf>
    <xf numFmtId="4" fontId="10" fillId="7" borderId="41" xfId="0" applyNumberFormat="1" applyFont="1" applyFill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" fontId="10" fillId="7" borderId="33" xfId="0" applyNumberFormat="1" applyFont="1" applyFill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4" fontId="10" fillId="0" borderId="28" xfId="0" applyNumberFormat="1" applyFont="1" applyBorder="1" applyAlignment="1">
      <alignment vertical="center"/>
    </xf>
    <xf numFmtId="4" fontId="12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vertical="center"/>
    </xf>
    <xf numFmtId="4" fontId="10" fillId="0" borderId="30" xfId="0" applyNumberFormat="1" applyFont="1" applyFill="1" applyBorder="1" applyAlignment="1">
      <alignment vertical="center"/>
    </xf>
    <xf numFmtId="4" fontId="10" fillId="0" borderId="33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4" fontId="10" fillId="0" borderId="42" xfId="0" applyNumberFormat="1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4" fontId="12" fillId="0" borderId="43" xfId="0" applyNumberFormat="1" applyFont="1" applyBorder="1" applyAlignment="1">
      <alignment vertical="center"/>
    </xf>
    <xf numFmtId="4" fontId="12" fillId="0" borderId="42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9" fontId="6" fillId="0" borderId="19" xfId="0" applyNumberFormat="1" applyFont="1" applyFill="1" applyBorder="1" applyAlignment="1">
      <alignment horizontal="center" vertical="center" wrapText="1"/>
    </xf>
    <xf numFmtId="4" fontId="13" fillId="8" borderId="25" xfId="0" applyNumberFormat="1" applyFont="1" applyFill="1" applyBorder="1" applyAlignment="1">
      <alignment vertical="center"/>
    </xf>
    <xf numFmtId="4" fontId="13" fillId="8" borderId="19" xfId="0" applyNumberFormat="1" applyFont="1" applyFill="1" applyBorder="1" applyAlignment="1">
      <alignment vertical="center"/>
    </xf>
    <xf numFmtId="4" fontId="12" fillId="2" borderId="30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49" fontId="0" fillId="0" borderId="25" xfId="0" applyNumberFormat="1" applyBorder="1"/>
    <xf numFmtId="0" fontId="4" fillId="0" borderId="18" xfId="0" applyFont="1" applyFill="1" applyBorder="1" applyAlignment="1">
      <alignment horizontal="center" vertical="center" wrapText="1"/>
    </xf>
    <xf numFmtId="49" fontId="0" fillId="0" borderId="19" xfId="0" applyNumberFormat="1" applyBorder="1"/>
    <xf numFmtId="4" fontId="10" fillId="0" borderId="3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7" borderId="4" xfId="0" applyNumberFormat="1" applyFont="1" applyFill="1" applyBorder="1" applyAlignment="1">
      <alignment horizontal="center" vertical="center"/>
    </xf>
    <xf numFmtId="49" fontId="11" fillId="8" borderId="24" xfId="0" applyNumberFormat="1" applyFont="1" applyFill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7" borderId="29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" fontId="11" fillId="0" borderId="10" xfId="0" applyNumberFormat="1" applyFont="1" applyFill="1" applyBorder="1" applyAlignment="1">
      <alignment vertical="center"/>
    </xf>
    <xf numFmtId="4" fontId="11" fillId="9" borderId="10" xfId="0" applyNumberFormat="1" applyFont="1" applyFill="1" applyBorder="1" applyAlignment="1">
      <alignment vertical="center"/>
    </xf>
    <xf numFmtId="4" fontId="11" fillId="10" borderId="10" xfId="0" applyNumberFormat="1" applyFont="1" applyFill="1" applyBorder="1" applyAlignment="1">
      <alignment vertical="center"/>
    </xf>
    <xf numFmtId="4" fontId="11" fillId="11" borderId="10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9" fontId="6" fillId="0" borderId="11" xfId="0" applyNumberFormat="1" applyFont="1" applyFill="1" applyBorder="1" applyAlignment="1">
      <alignment horizontal="center" vertical="center" wrapText="1"/>
    </xf>
    <xf numFmtId="9" fontId="6" fillId="0" borderId="2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9" fontId="5" fillId="3" borderId="35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BFF7F6"/>
      <color rgb="FF7DEF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oraexcel_1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oraexcel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orana_ex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oraexcel_9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orana_ex_2" connectionId="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orana_ex" connectionId="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ijelo_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ijelo" connectionId="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AC2"/>
  </sheetPr>
  <dimension ref="A1:S46"/>
  <sheetViews>
    <sheetView topLeftCell="A4" zoomScaleNormal="100" zoomScaleSheetLayoutView="100" workbookViewId="0">
      <selection activeCell="B2" sqref="B2:B4"/>
    </sheetView>
  </sheetViews>
  <sheetFormatPr defaultRowHeight="15" x14ac:dyDescent="0.25"/>
  <cols>
    <col min="1" max="1" width="7" style="1" customWidth="1"/>
    <col min="2" max="2" width="30" style="2" customWidth="1"/>
    <col min="3" max="3" width="17.28515625" style="2" customWidth="1"/>
    <col min="4" max="9" width="13.7109375" style="1" customWidth="1"/>
    <col min="10" max="15" width="13.7109375" style="2" customWidth="1"/>
    <col min="16" max="18" width="13.7109375" style="1" customWidth="1"/>
  </cols>
  <sheetData>
    <row r="1" spans="1:19" ht="21.75" customHeight="1" thickBot="1" x14ac:dyDescent="0.3">
      <c r="A1" s="184" t="s">
        <v>225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56"/>
    </row>
    <row r="2" spans="1:19" ht="15.75" customHeight="1" thickBot="1" x14ac:dyDescent="0.3">
      <c r="A2" s="3"/>
      <c r="B2" s="206" t="s">
        <v>0</v>
      </c>
      <c r="C2" s="206" t="s">
        <v>1</v>
      </c>
      <c r="D2" s="206" t="s">
        <v>2</v>
      </c>
      <c r="E2" s="206" t="s">
        <v>211</v>
      </c>
      <c r="F2" s="107"/>
      <c r="G2" s="199" t="s">
        <v>220</v>
      </c>
      <c r="H2" s="200"/>
      <c r="I2" s="200"/>
      <c r="J2" s="201"/>
      <c r="K2" s="196" t="s">
        <v>212</v>
      </c>
      <c r="L2" s="197"/>
      <c r="M2" s="197"/>
      <c r="N2" s="197"/>
      <c r="O2" s="198"/>
      <c r="P2" s="204" t="s">
        <v>3</v>
      </c>
      <c r="Q2" s="205"/>
      <c r="R2" s="185" t="s">
        <v>4</v>
      </c>
    </row>
    <row r="3" spans="1:19" ht="48" customHeight="1" thickBot="1" x14ac:dyDescent="0.3">
      <c r="A3" s="4" t="s">
        <v>5</v>
      </c>
      <c r="B3" s="207"/>
      <c r="C3" s="207"/>
      <c r="D3" s="207"/>
      <c r="E3" s="207"/>
      <c r="F3" s="108" t="s">
        <v>216</v>
      </c>
      <c r="G3" s="125" t="s">
        <v>221</v>
      </c>
      <c r="H3" s="126" t="s">
        <v>218</v>
      </c>
      <c r="I3" s="126" t="s">
        <v>219</v>
      </c>
      <c r="J3" s="110" t="s">
        <v>10</v>
      </c>
      <c r="K3" s="188" t="s">
        <v>6</v>
      </c>
      <c r="L3" s="190" t="s">
        <v>7</v>
      </c>
      <c r="M3" s="192" t="s">
        <v>8</v>
      </c>
      <c r="N3" s="192" t="s">
        <v>9</v>
      </c>
      <c r="O3" s="194" t="s">
        <v>10</v>
      </c>
      <c r="P3" s="5" t="s">
        <v>11</v>
      </c>
      <c r="Q3" s="6" t="s">
        <v>12</v>
      </c>
      <c r="R3" s="186"/>
    </row>
    <row r="4" spans="1:19" ht="15.75" thickBot="1" x14ac:dyDescent="0.3">
      <c r="A4" s="7"/>
      <c r="B4" s="208"/>
      <c r="C4" s="208"/>
      <c r="D4" s="208"/>
      <c r="E4" s="208"/>
      <c r="F4" s="109"/>
      <c r="G4" s="127"/>
      <c r="H4" s="128"/>
      <c r="I4" s="128"/>
      <c r="J4" s="129"/>
      <c r="K4" s="189"/>
      <c r="L4" s="191"/>
      <c r="M4" s="193"/>
      <c r="N4" s="193"/>
      <c r="O4" s="195"/>
      <c r="P4" s="8">
        <v>0.3</v>
      </c>
      <c r="Q4" s="6">
        <v>0.2</v>
      </c>
      <c r="R4" s="187"/>
    </row>
    <row r="5" spans="1:19" ht="16.5" thickBot="1" x14ac:dyDescent="0.3">
      <c r="A5" s="202"/>
      <c r="B5" s="202"/>
      <c r="C5" s="9">
        <v>0</v>
      </c>
      <c r="D5" s="10">
        <v>1</v>
      </c>
      <c r="E5" s="57">
        <v>2</v>
      </c>
      <c r="F5" s="57">
        <v>3</v>
      </c>
      <c r="G5" s="130">
        <v>4</v>
      </c>
      <c r="H5" s="131">
        <v>5</v>
      </c>
      <c r="I5" s="131">
        <v>6</v>
      </c>
      <c r="J5" s="97">
        <v>7</v>
      </c>
      <c r="K5" s="73">
        <v>8</v>
      </c>
      <c r="L5" s="74">
        <v>8</v>
      </c>
      <c r="M5" s="75">
        <v>10</v>
      </c>
      <c r="N5" s="75">
        <v>11</v>
      </c>
      <c r="O5" s="76">
        <v>12</v>
      </c>
      <c r="P5" s="68">
        <v>13</v>
      </c>
      <c r="Q5" s="69">
        <v>14</v>
      </c>
      <c r="R5" s="10">
        <v>15</v>
      </c>
    </row>
    <row r="6" spans="1:19" s="15" customFormat="1" ht="16.5" thickBot="1" x14ac:dyDescent="0.3">
      <c r="A6" s="11"/>
      <c r="B6" s="12"/>
      <c r="C6" s="13"/>
      <c r="D6" s="14"/>
      <c r="E6" s="58"/>
      <c r="F6" s="142"/>
      <c r="G6" s="132"/>
      <c r="H6" s="133"/>
      <c r="I6" s="133"/>
      <c r="J6" s="134" t="s">
        <v>222</v>
      </c>
      <c r="K6" s="77"/>
      <c r="L6" s="78"/>
      <c r="M6" s="79"/>
      <c r="N6" s="79"/>
      <c r="O6" s="80" t="s">
        <v>213</v>
      </c>
      <c r="P6" s="70" t="s">
        <v>13</v>
      </c>
      <c r="Q6" s="71" t="s">
        <v>210</v>
      </c>
      <c r="R6" s="14" t="s">
        <v>214</v>
      </c>
    </row>
    <row r="7" spans="1:19" ht="24" customHeight="1" x14ac:dyDescent="0.25">
      <c r="A7" s="18" t="s">
        <v>14</v>
      </c>
      <c r="B7" s="19" t="s">
        <v>16</v>
      </c>
      <c r="C7" s="20" t="s">
        <v>17</v>
      </c>
      <c r="D7" s="21">
        <v>4800000</v>
      </c>
      <c r="E7" s="140"/>
      <c r="F7" s="26">
        <v>342857.14</v>
      </c>
      <c r="G7" s="135">
        <v>0</v>
      </c>
      <c r="H7" s="136">
        <v>0</v>
      </c>
      <c r="I7" s="136">
        <v>0</v>
      </c>
      <c r="J7" s="123">
        <f>G7+H7+I7</f>
        <v>0</v>
      </c>
      <c r="K7" s="81">
        <v>0</v>
      </c>
      <c r="L7" s="82">
        <v>4457142.8600000003</v>
      </c>
      <c r="M7" s="83">
        <v>0</v>
      </c>
      <c r="N7" s="83">
        <v>1996202.85</v>
      </c>
      <c r="O7" s="84">
        <f t="shared" ref="O7:O41" si="0">K7+L7+M7+N7</f>
        <v>6453345.7100000009</v>
      </c>
      <c r="P7" s="22">
        <f t="shared" ref="P7:P41" si="1">D7*$P$4</f>
        <v>1440000</v>
      </c>
      <c r="Q7" s="23">
        <f t="shared" ref="Q7:Q41" si="2">K7*$Q$4</f>
        <v>0</v>
      </c>
      <c r="R7" s="24">
        <f>D7-F7-G7-P7-Q7</f>
        <v>3017142.8600000003</v>
      </c>
    </row>
    <row r="8" spans="1:19" ht="24" customHeight="1" x14ac:dyDescent="0.25">
      <c r="A8" s="203" t="s">
        <v>15</v>
      </c>
      <c r="B8" s="19" t="s">
        <v>19</v>
      </c>
      <c r="C8" s="20" t="s">
        <v>20</v>
      </c>
      <c r="D8" s="21">
        <v>12000000</v>
      </c>
      <c r="E8" s="140"/>
      <c r="F8" s="26">
        <v>0</v>
      </c>
      <c r="G8" s="135">
        <v>371266.33</v>
      </c>
      <c r="H8" s="136">
        <v>0</v>
      </c>
      <c r="I8" s="136">
        <v>237305.1</v>
      </c>
      <c r="J8" s="123">
        <f>G8+H8+I8</f>
        <v>608571.43000000005</v>
      </c>
      <c r="K8" s="81">
        <v>0</v>
      </c>
      <c r="L8" s="82">
        <v>11628733.67</v>
      </c>
      <c r="M8" s="83">
        <v>0</v>
      </c>
      <c r="N8" s="83">
        <v>4069208.15</v>
      </c>
      <c r="O8" s="84">
        <f t="shared" si="0"/>
        <v>15697941.82</v>
      </c>
      <c r="P8" s="22">
        <f t="shared" si="1"/>
        <v>3600000</v>
      </c>
      <c r="Q8" s="23">
        <f t="shared" si="2"/>
        <v>0</v>
      </c>
      <c r="R8" s="24">
        <f t="shared" ref="R8:R10" si="3">D8-F8-G8-P8-Q8</f>
        <v>8028733.6699999999</v>
      </c>
    </row>
    <row r="9" spans="1:19" ht="24" customHeight="1" x14ac:dyDescent="0.25">
      <c r="A9" s="203"/>
      <c r="B9" s="19" t="s">
        <v>19</v>
      </c>
      <c r="C9" s="20" t="s">
        <v>21</v>
      </c>
      <c r="D9" s="21">
        <v>9500000</v>
      </c>
      <c r="E9" s="140"/>
      <c r="F9" s="26">
        <v>2714285.68</v>
      </c>
      <c r="G9" s="135">
        <v>180000</v>
      </c>
      <c r="H9" s="136">
        <v>0</v>
      </c>
      <c r="I9" s="136">
        <v>339285.71</v>
      </c>
      <c r="J9" s="123">
        <f>G9+H9+I9</f>
        <v>519285.71</v>
      </c>
      <c r="K9" s="81">
        <v>0</v>
      </c>
      <c r="L9" s="82">
        <v>6605714.3200000003</v>
      </c>
      <c r="M9" s="83">
        <v>0</v>
      </c>
      <c r="N9" s="83">
        <v>3519953.97</v>
      </c>
      <c r="O9" s="84">
        <f t="shared" si="0"/>
        <v>10125668.290000001</v>
      </c>
      <c r="P9" s="22">
        <f t="shared" si="1"/>
        <v>2850000</v>
      </c>
      <c r="Q9" s="23">
        <f t="shared" si="2"/>
        <v>0</v>
      </c>
      <c r="R9" s="24">
        <f t="shared" si="3"/>
        <v>3755714.3200000003</v>
      </c>
    </row>
    <row r="10" spans="1:19" ht="24" customHeight="1" x14ac:dyDescent="0.25">
      <c r="A10" s="18" t="s">
        <v>18</v>
      </c>
      <c r="B10" s="19" t="s">
        <v>23</v>
      </c>
      <c r="C10" s="20" t="s">
        <v>24</v>
      </c>
      <c r="D10" s="21">
        <v>1000000</v>
      </c>
      <c r="E10" s="140"/>
      <c r="F10" s="26">
        <v>173675.61</v>
      </c>
      <c r="G10" s="135">
        <v>0</v>
      </c>
      <c r="H10" s="136">
        <v>37102.800000000003</v>
      </c>
      <c r="I10" s="136">
        <v>0</v>
      </c>
      <c r="J10" s="123">
        <f>G10+H10+I10</f>
        <v>37102.800000000003</v>
      </c>
      <c r="K10" s="81">
        <v>448866.24</v>
      </c>
      <c r="L10" s="82">
        <v>377458.15</v>
      </c>
      <c r="M10" s="83">
        <v>55932.69</v>
      </c>
      <c r="N10" s="83">
        <v>32253.54</v>
      </c>
      <c r="O10" s="84">
        <f t="shared" si="0"/>
        <v>914510.62000000011</v>
      </c>
      <c r="P10" s="22">
        <f t="shared" si="1"/>
        <v>300000</v>
      </c>
      <c r="Q10" s="23">
        <f t="shared" si="2"/>
        <v>89773.248000000007</v>
      </c>
      <c r="R10" s="24">
        <f t="shared" si="3"/>
        <v>436551.14199999999</v>
      </c>
    </row>
    <row r="11" spans="1:19" s="64" customFormat="1" ht="24" customHeight="1" x14ac:dyDescent="0.25">
      <c r="A11" s="59" t="s">
        <v>22</v>
      </c>
      <c r="B11" s="62" t="s">
        <v>26</v>
      </c>
      <c r="C11" s="25" t="s">
        <v>27</v>
      </c>
      <c r="D11" s="26">
        <v>2300000</v>
      </c>
      <c r="E11" s="140">
        <v>-192112.09</v>
      </c>
      <c r="F11" s="26"/>
      <c r="G11" s="137">
        <v>1505288.54</v>
      </c>
      <c r="H11" s="118">
        <v>336776.25</v>
      </c>
      <c r="I11" s="118">
        <v>24477.51</v>
      </c>
      <c r="J11" s="123">
        <f t="shared" ref="J11:J41" si="4">G11+H11+I11</f>
        <v>1866542.3</v>
      </c>
      <c r="K11" s="85">
        <v>986823.55</v>
      </c>
      <c r="L11" s="86">
        <v>0</v>
      </c>
      <c r="M11" s="83">
        <v>0</v>
      </c>
      <c r="N11" s="83">
        <v>0.16</v>
      </c>
      <c r="O11" s="87">
        <f t="shared" si="0"/>
        <v>986823.71000000008</v>
      </c>
      <c r="P11" s="22">
        <f t="shared" si="1"/>
        <v>690000</v>
      </c>
      <c r="Q11" s="23">
        <f t="shared" si="2"/>
        <v>197364.71000000002</v>
      </c>
      <c r="R11" s="24"/>
    </row>
    <row r="12" spans="1:19" ht="24" customHeight="1" x14ac:dyDescent="0.25">
      <c r="A12" s="203" t="s">
        <v>25</v>
      </c>
      <c r="B12" s="19" t="s">
        <v>29</v>
      </c>
      <c r="C12" s="25" t="s">
        <v>30</v>
      </c>
      <c r="D12" s="26">
        <v>10000000</v>
      </c>
      <c r="E12" s="140">
        <v>-2026431.95</v>
      </c>
      <c r="F12" s="26"/>
      <c r="G12" s="137">
        <v>0</v>
      </c>
      <c r="H12" s="118">
        <v>0</v>
      </c>
      <c r="I12" s="118">
        <v>0</v>
      </c>
      <c r="J12" s="123">
        <f t="shared" si="4"/>
        <v>0</v>
      </c>
      <c r="K12" s="85">
        <v>6620575.1799999997</v>
      </c>
      <c r="L12" s="86">
        <v>3972345.12</v>
      </c>
      <c r="M12" s="83">
        <v>1067630.42</v>
      </c>
      <c r="N12" s="83">
        <v>235636.6</v>
      </c>
      <c r="O12" s="84">
        <f t="shared" si="0"/>
        <v>11896187.32</v>
      </c>
      <c r="P12" s="22">
        <f t="shared" si="1"/>
        <v>3000000</v>
      </c>
      <c r="Q12" s="23">
        <f t="shared" si="2"/>
        <v>1324115.0360000001</v>
      </c>
      <c r="R12" s="24">
        <f t="shared" ref="R12:R17" si="5">D12-F12-G12-P12-Q12</f>
        <v>5675884.9639999997</v>
      </c>
    </row>
    <row r="13" spans="1:19" ht="24" customHeight="1" x14ac:dyDescent="0.25">
      <c r="A13" s="203"/>
      <c r="B13" s="19" t="s">
        <v>29</v>
      </c>
      <c r="C13" s="25" t="s">
        <v>31</v>
      </c>
      <c r="D13" s="26">
        <v>10950000</v>
      </c>
      <c r="E13" s="140">
        <v>-592920.30000000005</v>
      </c>
      <c r="F13" s="26"/>
      <c r="G13" s="137">
        <v>0</v>
      </c>
      <c r="H13" s="118">
        <v>0</v>
      </c>
      <c r="I13" s="118">
        <v>0</v>
      </c>
      <c r="J13" s="123">
        <f t="shared" si="4"/>
        <v>0</v>
      </c>
      <c r="K13" s="85">
        <v>8110269.9500000002</v>
      </c>
      <c r="L13" s="86">
        <v>4866162</v>
      </c>
      <c r="M13" s="83">
        <v>1307857.8</v>
      </c>
      <c r="N13" s="83">
        <v>288657.18</v>
      </c>
      <c r="O13" s="84">
        <f t="shared" si="0"/>
        <v>14572946.93</v>
      </c>
      <c r="P13" s="22">
        <f t="shared" si="1"/>
        <v>3285000</v>
      </c>
      <c r="Q13" s="23">
        <f t="shared" si="2"/>
        <v>1622053.9900000002</v>
      </c>
      <c r="R13" s="24">
        <f t="shared" si="5"/>
        <v>6042946.0099999998</v>
      </c>
    </row>
    <row r="14" spans="1:19" ht="24" customHeight="1" x14ac:dyDescent="0.25">
      <c r="A14" s="203" t="s">
        <v>28</v>
      </c>
      <c r="B14" s="19" t="s">
        <v>33</v>
      </c>
      <c r="C14" s="20" t="s">
        <v>34</v>
      </c>
      <c r="D14" s="21">
        <v>11879929</v>
      </c>
      <c r="E14" s="140">
        <v>-276866.71999999997</v>
      </c>
      <c r="F14" s="26"/>
      <c r="G14" s="135">
        <v>0</v>
      </c>
      <c r="H14" s="136">
        <v>2384547.88</v>
      </c>
      <c r="I14" s="136">
        <v>79069.38</v>
      </c>
      <c r="J14" s="123">
        <f t="shared" si="4"/>
        <v>2463617.2599999998</v>
      </c>
      <c r="K14" s="81">
        <v>4817237.1399999997</v>
      </c>
      <c r="L14" s="82">
        <v>7339558.5800000001</v>
      </c>
      <c r="M14" s="83">
        <v>1090653.9099999999</v>
      </c>
      <c r="N14" s="83">
        <v>758493.5</v>
      </c>
      <c r="O14" s="84">
        <f t="shared" si="0"/>
        <v>14005943.129999999</v>
      </c>
      <c r="P14" s="22">
        <f t="shared" si="1"/>
        <v>3563978.6999999997</v>
      </c>
      <c r="Q14" s="23">
        <f t="shared" si="2"/>
        <v>963447.42799999996</v>
      </c>
      <c r="R14" s="24">
        <f t="shared" si="5"/>
        <v>7352502.8720000004</v>
      </c>
    </row>
    <row r="15" spans="1:19" ht="24" customHeight="1" x14ac:dyDescent="0.25">
      <c r="A15" s="203"/>
      <c r="B15" s="19" t="s">
        <v>33</v>
      </c>
      <c r="C15" s="20" t="s">
        <v>35</v>
      </c>
      <c r="D15" s="21">
        <v>39000000</v>
      </c>
      <c r="E15" s="140"/>
      <c r="F15" s="26">
        <v>653697.34</v>
      </c>
      <c r="G15" s="135">
        <v>2931397.78</v>
      </c>
      <c r="H15" s="136">
        <v>2736841.42</v>
      </c>
      <c r="I15" s="136">
        <v>641724.72</v>
      </c>
      <c r="J15" s="123">
        <f t="shared" si="4"/>
        <v>6309963.919999999</v>
      </c>
      <c r="K15" s="81">
        <v>14033467.119999999</v>
      </c>
      <c r="L15" s="82">
        <v>21381437.760000002</v>
      </c>
      <c r="M15" s="83">
        <v>3172678.53</v>
      </c>
      <c r="N15" s="83">
        <v>2209626.27</v>
      </c>
      <c r="O15" s="84">
        <f t="shared" si="0"/>
        <v>40797209.680000007</v>
      </c>
      <c r="P15" s="22">
        <f t="shared" si="1"/>
        <v>11700000</v>
      </c>
      <c r="Q15" s="23">
        <f t="shared" si="2"/>
        <v>2806693.4240000001</v>
      </c>
      <c r="R15" s="24">
        <f t="shared" si="5"/>
        <v>20908211.455999997</v>
      </c>
    </row>
    <row r="16" spans="1:19" ht="24" customHeight="1" x14ac:dyDescent="0.25">
      <c r="A16" s="18" t="s">
        <v>32</v>
      </c>
      <c r="B16" s="19" t="s">
        <v>37</v>
      </c>
      <c r="C16" s="20" t="s">
        <v>38</v>
      </c>
      <c r="D16" s="21">
        <v>6000000</v>
      </c>
      <c r="E16" s="140"/>
      <c r="F16" s="26">
        <v>0</v>
      </c>
      <c r="G16" s="135">
        <v>0</v>
      </c>
      <c r="H16" s="136">
        <v>0</v>
      </c>
      <c r="I16" s="136">
        <v>0</v>
      </c>
      <c r="J16" s="123">
        <f t="shared" si="4"/>
        <v>0</v>
      </c>
      <c r="K16" s="81">
        <v>3081464.79</v>
      </c>
      <c r="L16" s="82">
        <v>2918535.21</v>
      </c>
      <c r="M16" s="83">
        <v>1587981.28</v>
      </c>
      <c r="N16" s="83">
        <v>582943.14</v>
      </c>
      <c r="O16" s="84">
        <f t="shared" si="0"/>
        <v>8170924.4199999999</v>
      </c>
      <c r="P16" s="22">
        <f t="shared" si="1"/>
        <v>1800000</v>
      </c>
      <c r="Q16" s="23">
        <f t="shared" si="2"/>
        <v>616292.95799999998</v>
      </c>
      <c r="R16" s="24">
        <f t="shared" si="5"/>
        <v>3583707.0419999999</v>
      </c>
    </row>
    <row r="17" spans="1:18" ht="24" customHeight="1" x14ac:dyDescent="0.25">
      <c r="A17" s="18" t="s">
        <v>36</v>
      </c>
      <c r="B17" s="19" t="s">
        <v>40</v>
      </c>
      <c r="C17" s="20" t="s">
        <v>41</v>
      </c>
      <c r="D17" s="21">
        <v>6500000</v>
      </c>
      <c r="E17" s="140"/>
      <c r="F17" s="26">
        <v>2838233.02</v>
      </c>
      <c r="G17" s="135">
        <v>0</v>
      </c>
      <c r="H17" s="136">
        <v>0</v>
      </c>
      <c r="I17" s="136">
        <v>0</v>
      </c>
      <c r="J17" s="123">
        <f t="shared" si="4"/>
        <v>0</v>
      </c>
      <c r="K17" s="81">
        <v>0</v>
      </c>
      <c r="L17" s="82">
        <v>3661766.98</v>
      </c>
      <c r="M17" s="83">
        <v>0</v>
      </c>
      <c r="N17" s="83">
        <v>2889032.46</v>
      </c>
      <c r="O17" s="84">
        <f t="shared" si="0"/>
        <v>6550799.4399999995</v>
      </c>
      <c r="P17" s="22">
        <f t="shared" si="1"/>
        <v>1950000</v>
      </c>
      <c r="Q17" s="23">
        <f t="shared" si="2"/>
        <v>0</v>
      </c>
      <c r="R17" s="24">
        <f t="shared" si="5"/>
        <v>1711766.98</v>
      </c>
    </row>
    <row r="18" spans="1:18" s="67" customFormat="1" ht="24" customHeight="1" x14ac:dyDescent="0.25">
      <c r="A18" s="65" t="s">
        <v>39</v>
      </c>
      <c r="B18" s="66" t="s">
        <v>224</v>
      </c>
      <c r="C18" s="25" t="s">
        <v>43</v>
      </c>
      <c r="D18" s="63">
        <v>50000000</v>
      </c>
      <c r="E18" s="140"/>
      <c r="F18" s="26">
        <v>0</v>
      </c>
      <c r="G18" s="85">
        <v>45049560.43</v>
      </c>
      <c r="H18" s="86">
        <v>0</v>
      </c>
      <c r="I18" s="86">
        <v>188535.17</v>
      </c>
      <c r="J18" s="123">
        <f t="shared" si="4"/>
        <v>45238095.600000001</v>
      </c>
      <c r="K18" s="85">
        <v>4950439.57</v>
      </c>
      <c r="L18" s="86"/>
      <c r="M18" s="83">
        <v>16052773.16</v>
      </c>
      <c r="N18" s="83">
        <v>5055245.42</v>
      </c>
      <c r="O18" s="87">
        <f t="shared" si="0"/>
        <v>26058458.149999999</v>
      </c>
      <c r="P18" s="22">
        <f t="shared" si="1"/>
        <v>15000000</v>
      </c>
      <c r="Q18" s="23">
        <f t="shared" si="2"/>
        <v>990087.91400000011</v>
      </c>
      <c r="R18" s="24"/>
    </row>
    <row r="19" spans="1:18" ht="24" customHeight="1" x14ac:dyDescent="0.25">
      <c r="A19" s="18" t="s">
        <v>42</v>
      </c>
      <c r="B19" s="19" t="s">
        <v>45</v>
      </c>
      <c r="C19" s="20" t="s">
        <v>46</v>
      </c>
      <c r="D19" s="21">
        <v>1500000</v>
      </c>
      <c r="E19" s="140"/>
      <c r="F19" s="26">
        <v>123394.95</v>
      </c>
      <c r="G19" s="135">
        <v>218268.84</v>
      </c>
      <c r="H19" s="136">
        <v>83887.27</v>
      </c>
      <c r="I19" s="136">
        <v>18034.080000000002</v>
      </c>
      <c r="J19" s="123">
        <f t="shared" si="4"/>
        <v>320190.19</v>
      </c>
      <c r="K19" s="81">
        <v>753289.34</v>
      </c>
      <c r="L19" s="82">
        <v>405046.87</v>
      </c>
      <c r="M19" s="83">
        <v>24225.97</v>
      </c>
      <c r="N19" s="83">
        <v>14355.26</v>
      </c>
      <c r="O19" s="84">
        <f t="shared" si="0"/>
        <v>1196917.44</v>
      </c>
      <c r="P19" s="22">
        <f t="shared" si="1"/>
        <v>450000</v>
      </c>
      <c r="Q19" s="23">
        <f t="shared" si="2"/>
        <v>150657.86799999999</v>
      </c>
      <c r="R19" s="24">
        <f t="shared" ref="R19:R20" si="6">D19-F19-G19-P19-Q19</f>
        <v>557678.34199999995</v>
      </c>
    </row>
    <row r="20" spans="1:18" ht="24" customHeight="1" x14ac:dyDescent="0.25">
      <c r="A20" s="18" t="s">
        <v>44</v>
      </c>
      <c r="B20" s="19" t="s">
        <v>48</v>
      </c>
      <c r="C20" s="20" t="s">
        <v>49</v>
      </c>
      <c r="D20" s="21">
        <v>5000000</v>
      </c>
      <c r="E20" s="140"/>
      <c r="F20" s="26">
        <v>0</v>
      </c>
      <c r="G20" s="135">
        <v>0</v>
      </c>
      <c r="H20" s="136">
        <v>361906.82</v>
      </c>
      <c r="I20" s="136">
        <v>127568.5</v>
      </c>
      <c r="J20" s="123">
        <f t="shared" si="4"/>
        <v>489475.32</v>
      </c>
      <c r="K20" s="81">
        <v>2611399.35</v>
      </c>
      <c r="L20" s="82">
        <v>2388600.65</v>
      </c>
      <c r="M20" s="83">
        <v>413701.77</v>
      </c>
      <c r="N20" s="83">
        <v>193037.58</v>
      </c>
      <c r="O20" s="84">
        <f t="shared" si="0"/>
        <v>5606739.3499999996</v>
      </c>
      <c r="P20" s="22">
        <f t="shared" si="1"/>
        <v>1500000</v>
      </c>
      <c r="Q20" s="23">
        <f t="shared" si="2"/>
        <v>522279.87000000005</v>
      </c>
      <c r="R20" s="24">
        <f t="shared" si="6"/>
        <v>2977720.13</v>
      </c>
    </row>
    <row r="21" spans="1:18" s="64" customFormat="1" ht="24" customHeight="1" x14ac:dyDescent="0.25">
      <c r="A21" s="72" t="s">
        <v>47</v>
      </c>
      <c r="B21" s="62" t="s">
        <v>53</v>
      </c>
      <c r="C21" s="25" t="s">
        <v>54</v>
      </c>
      <c r="D21" s="26">
        <v>2368000</v>
      </c>
      <c r="E21" s="140"/>
      <c r="F21" s="26">
        <v>435217.19</v>
      </c>
      <c r="G21" s="137">
        <v>1718029.2</v>
      </c>
      <c r="H21" s="118">
        <v>0</v>
      </c>
      <c r="I21" s="118">
        <v>13766.94</v>
      </c>
      <c r="J21" s="123">
        <f t="shared" si="4"/>
        <v>1731796.14</v>
      </c>
      <c r="K21" s="85">
        <v>143169.06</v>
      </c>
      <c r="L21" s="86">
        <v>71584.55</v>
      </c>
      <c r="M21" s="83">
        <v>0</v>
      </c>
      <c r="N21" s="83">
        <v>1989.27</v>
      </c>
      <c r="O21" s="87">
        <f t="shared" si="0"/>
        <v>216742.87999999998</v>
      </c>
      <c r="P21" s="22">
        <f t="shared" si="1"/>
        <v>710400</v>
      </c>
      <c r="Q21" s="23">
        <f t="shared" si="2"/>
        <v>28633.812000000002</v>
      </c>
      <c r="R21" s="24"/>
    </row>
    <row r="22" spans="1:18" s="64" customFormat="1" ht="24" customHeight="1" x14ac:dyDescent="0.25">
      <c r="A22" s="72" t="s">
        <v>50</v>
      </c>
      <c r="B22" s="62" t="s">
        <v>56</v>
      </c>
      <c r="C22" s="25" t="s">
        <v>57</v>
      </c>
      <c r="D22" s="26">
        <v>1000000</v>
      </c>
      <c r="E22" s="140"/>
      <c r="F22" s="26">
        <v>383142.96</v>
      </c>
      <c r="G22" s="137">
        <v>415849.58</v>
      </c>
      <c r="H22" s="118">
        <v>158084.03</v>
      </c>
      <c r="I22" s="118">
        <v>11213.61</v>
      </c>
      <c r="J22" s="123">
        <f t="shared" si="4"/>
        <v>585147.22</v>
      </c>
      <c r="K22" s="85">
        <v>201007.46</v>
      </c>
      <c r="L22" s="86">
        <v>0</v>
      </c>
      <c r="M22" s="83">
        <v>0</v>
      </c>
      <c r="N22" s="83">
        <v>109.04</v>
      </c>
      <c r="O22" s="87">
        <f t="shared" si="0"/>
        <v>201116.5</v>
      </c>
      <c r="P22" s="22">
        <f t="shared" si="1"/>
        <v>300000</v>
      </c>
      <c r="Q22" s="23">
        <f t="shared" si="2"/>
        <v>40201.491999999998</v>
      </c>
      <c r="R22" s="24"/>
    </row>
    <row r="23" spans="1:18" s="64" customFormat="1" ht="24" customHeight="1" x14ac:dyDescent="0.25">
      <c r="A23" s="72" t="s">
        <v>52</v>
      </c>
      <c r="B23" s="62" t="s">
        <v>59</v>
      </c>
      <c r="C23" s="25" t="s">
        <v>60</v>
      </c>
      <c r="D23" s="26">
        <v>1950000</v>
      </c>
      <c r="E23" s="140"/>
      <c r="F23" s="26">
        <v>0</v>
      </c>
      <c r="G23" s="137">
        <v>1532142.92</v>
      </c>
      <c r="H23" s="118">
        <v>357659.21</v>
      </c>
      <c r="I23" s="118">
        <v>2041.56</v>
      </c>
      <c r="J23" s="123">
        <f t="shared" si="4"/>
        <v>1891843.69</v>
      </c>
      <c r="K23" s="85">
        <v>348214.22</v>
      </c>
      <c r="L23" s="86">
        <v>69642.86</v>
      </c>
      <c r="M23" s="83">
        <v>4613.1400000000003</v>
      </c>
      <c r="N23" s="83">
        <v>34.049999999999997</v>
      </c>
      <c r="O23" s="87">
        <f t="shared" si="0"/>
        <v>422504.26999999996</v>
      </c>
      <c r="P23" s="22">
        <f t="shared" si="1"/>
        <v>585000</v>
      </c>
      <c r="Q23" s="23">
        <f t="shared" si="2"/>
        <v>69642.843999999997</v>
      </c>
      <c r="R23" s="24"/>
    </row>
    <row r="24" spans="1:18" s="64" customFormat="1" ht="24" customHeight="1" x14ac:dyDescent="0.25">
      <c r="A24" s="72" t="s">
        <v>55</v>
      </c>
      <c r="B24" s="62" t="s">
        <v>62</v>
      </c>
      <c r="C24" s="25" t="s">
        <v>63</v>
      </c>
      <c r="D24" s="26">
        <v>19000000</v>
      </c>
      <c r="E24" s="140"/>
      <c r="F24" s="26">
        <v>6017880.0899999999</v>
      </c>
      <c r="G24" s="137">
        <v>3123266.87</v>
      </c>
      <c r="H24" s="118">
        <v>0</v>
      </c>
      <c r="I24" s="118">
        <v>122263.12</v>
      </c>
      <c r="J24" s="123">
        <f t="shared" si="4"/>
        <v>3245529.99</v>
      </c>
      <c r="K24" s="85">
        <v>0</v>
      </c>
      <c r="L24" s="86">
        <v>9858853.0399999991</v>
      </c>
      <c r="M24" s="83">
        <v>0</v>
      </c>
      <c r="N24" s="83">
        <v>4596042.43</v>
      </c>
      <c r="O24" s="87">
        <f t="shared" si="0"/>
        <v>14454895.469999999</v>
      </c>
      <c r="P24" s="22">
        <f t="shared" si="1"/>
        <v>5700000</v>
      </c>
      <c r="Q24" s="23">
        <f t="shared" si="2"/>
        <v>0</v>
      </c>
      <c r="R24" s="24">
        <f t="shared" ref="R24:R29" si="7">D24-F24-G24-P24-Q24</f>
        <v>4158853.0399999991</v>
      </c>
    </row>
    <row r="25" spans="1:18" s="64" customFormat="1" ht="24" customHeight="1" x14ac:dyDescent="0.25">
      <c r="A25" s="72" t="s">
        <v>58</v>
      </c>
      <c r="B25" s="62" t="s">
        <v>65</v>
      </c>
      <c r="C25" s="25" t="s">
        <v>66</v>
      </c>
      <c r="D25" s="26">
        <v>1500000</v>
      </c>
      <c r="E25" s="140"/>
      <c r="F25" s="26">
        <v>336060.37</v>
      </c>
      <c r="G25" s="137">
        <v>411630.33</v>
      </c>
      <c r="H25" s="118">
        <v>149177.60999999999</v>
      </c>
      <c r="I25" s="118">
        <v>15992.7</v>
      </c>
      <c r="J25" s="123">
        <f t="shared" si="4"/>
        <v>576800.6399999999</v>
      </c>
      <c r="K25" s="85">
        <v>460895.37</v>
      </c>
      <c r="L25" s="86">
        <v>291413.93</v>
      </c>
      <c r="M25" s="83">
        <v>783.92</v>
      </c>
      <c r="N25" s="83">
        <v>6228.5</v>
      </c>
      <c r="O25" s="87">
        <f t="shared" si="0"/>
        <v>759321.72000000009</v>
      </c>
      <c r="P25" s="22">
        <f t="shared" si="1"/>
        <v>450000</v>
      </c>
      <c r="Q25" s="23">
        <f t="shared" si="2"/>
        <v>92179.074000000008</v>
      </c>
      <c r="R25" s="24">
        <f t="shared" si="7"/>
        <v>210130.22599999979</v>
      </c>
    </row>
    <row r="26" spans="1:18" ht="24" customHeight="1" x14ac:dyDescent="0.25">
      <c r="A26" s="72" t="s">
        <v>61</v>
      </c>
      <c r="B26" s="19" t="s">
        <v>68</v>
      </c>
      <c r="C26" s="20" t="s">
        <v>69</v>
      </c>
      <c r="D26" s="21">
        <v>1500000</v>
      </c>
      <c r="E26" s="140">
        <v>-29070.86</v>
      </c>
      <c r="F26" s="26"/>
      <c r="G26" s="135">
        <v>0</v>
      </c>
      <c r="H26" s="136">
        <v>0</v>
      </c>
      <c r="I26" s="136">
        <v>0</v>
      </c>
      <c r="J26" s="123">
        <f t="shared" si="4"/>
        <v>0</v>
      </c>
      <c r="K26" s="81">
        <v>1529070.86</v>
      </c>
      <c r="L26" s="82"/>
      <c r="M26" s="83">
        <v>347818.41</v>
      </c>
      <c r="N26" s="83">
        <v>688325.62</v>
      </c>
      <c r="O26" s="84">
        <f t="shared" si="0"/>
        <v>2565214.89</v>
      </c>
      <c r="P26" s="22">
        <f t="shared" si="1"/>
        <v>450000</v>
      </c>
      <c r="Q26" s="23">
        <f t="shared" si="2"/>
        <v>305814.17200000002</v>
      </c>
      <c r="R26" s="24">
        <f t="shared" si="7"/>
        <v>744185.82799999998</v>
      </c>
    </row>
    <row r="27" spans="1:18" ht="24" customHeight="1" x14ac:dyDescent="0.25">
      <c r="A27" s="72" t="s">
        <v>64</v>
      </c>
      <c r="B27" s="19" t="s">
        <v>71</v>
      </c>
      <c r="C27" s="20" t="s">
        <v>72</v>
      </c>
      <c r="D27" s="21">
        <v>17000000</v>
      </c>
      <c r="E27" s="140">
        <v>-234603.16</v>
      </c>
      <c r="F27" s="26"/>
      <c r="G27" s="135">
        <v>500000</v>
      </c>
      <c r="H27" s="136">
        <v>0</v>
      </c>
      <c r="I27" s="136">
        <v>0</v>
      </c>
      <c r="J27" s="123">
        <f t="shared" si="4"/>
        <v>500000</v>
      </c>
      <c r="K27" s="81">
        <v>0</v>
      </c>
      <c r="L27" s="82">
        <v>16734603.16</v>
      </c>
      <c r="M27" s="83">
        <v>2766578.37</v>
      </c>
      <c r="N27" s="83">
        <v>8681586.5399999991</v>
      </c>
      <c r="O27" s="84">
        <f t="shared" si="0"/>
        <v>28182768.07</v>
      </c>
      <c r="P27" s="22">
        <f t="shared" si="1"/>
        <v>5100000</v>
      </c>
      <c r="Q27" s="23">
        <f t="shared" si="2"/>
        <v>0</v>
      </c>
      <c r="R27" s="24">
        <f t="shared" si="7"/>
        <v>11400000</v>
      </c>
    </row>
    <row r="28" spans="1:18" ht="24" customHeight="1" x14ac:dyDescent="0.25">
      <c r="A28" s="72" t="s">
        <v>67</v>
      </c>
      <c r="B28" s="19" t="s">
        <v>74</v>
      </c>
      <c r="C28" s="20" t="s">
        <v>75</v>
      </c>
      <c r="D28" s="21">
        <v>3668500</v>
      </c>
      <c r="E28" s="140"/>
      <c r="F28" s="26">
        <v>0</v>
      </c>
      <c r="G28" s="135">
        <v>393053.58</v>
      </c>
      <c r="H28" s="136">
        <v>26474.34</v>
      </c>
      <c r="I28" s="136">
        <v>0</v>
      </c>
      <c r="J28" s="123">
        <f t="shared" si="4"/>
        <v>419527.92000000004</v>
      </c>
      <c r="K28" s="81">
        <v>1379135.3</v>
      </c>
      <c r="L28" s="82">
        <v>1896311.12</v>
      </c>
      <c r="M28" s="83">
        <v>372917.46</v>
      </c>
      <c r="N28" s="83">
        <v>332667.39</v>
      </c>
      <c r="O28" s="84">
        <f t="shared" si="0"/>
        <v>3981031.27</v>
      </c>
      <c r="P28" s="22">
        <f t="shared" si="1"/>
        <v>1100550</v>
      </c>
      <c r="Q28" s="23">
        <f t="shared" si="2"/>
        <v>275827.06</v>
      </c>
      <c r="R28" s="24">
        <f t="shared" si="7"/>
        <v>1899069.3599999999</v>
      </c>
    </row>
    <row r="29" spans="1:18" ht="24" customHeight="1" x14ac:dyDescent="0.25">
      <c r="A29" s="72" t="s">
        <v>70</v>
      </c>
      <c r="B29" s="19" t="s">
        <v>77</v>
      </c>
      <c r="C29" s="20" t="s">
        <v>78</v>
      </c>
      <c r="D29" s="21">
        <v>15000000</v>
      </c>
      <c r="E29" s="140"/>
      <c r="F29" s="26">
        <v>0</v>
      </c>
      <c r="G29" s="135">
        <v>0</v>
      </c>
      <c r="H29" s="136">
        <v>0</v>
      </c>
      <c r="I29" s="136">
        <v>0</v>
      </c>
      <c r="J29" s="123">
        <f t="shared" si="4"/>
        <v>0</v>
      </c>
      <c r="K29" s="81">
        <v>5939682.0800000001</v>
      </c>
      <c r="L29" s="82">
        <v>9060317.9199999999</v>
      </c>
      <c r="M29" s="83">
        <v>1909305.83</v>
      </c>
      <c r="N29" s="83">
        <v>1106146.45</v>
      </c>
      <c r="O29" s="84">
        <f t="shared" si="0"/>
        <v>18015452.279999997</v>
      </c>
      <c r="P29" s="22">
        <f t="shared" si="1"/>
        <v>4500000</v>
      </c>
      <c r="Q29" s="23">
        <f t="shared" si="2"/>
        <v>1187936.416</v>
      </c>
      <c r="R29" s="24">
        <f t="shared" si="7"/>
        <v>9312063.5840000007</v>
      </c>
    </row>
    <row r="30" spans="1:18" s="64" customFormat="1" ht="24" customHeight="1" x14ac:dyDescent="0.25">
      <c r="A30" s="72" t="s">
        <v>73</v>
      </c>
      <c r="B30" s="62" t="s">
        <v>80</v>
      </c>
      <c r="C30" s="25" t="s">
        <v>81</v>
      </c>
      <c r="D30" s="26">
        <v>2500000</v>
      </c>
      <c r="E30" s="140"/>
      <c r="F30" s="26">
        <v>0</v>
      </c>
      <c r="G30" s="135">
        <v>2291646.4</v>
      </c>
      <c r="H30" s="118">
        <v>0</v>
      </c>
      <c r="I30" s="118">
        <v>0</v>
      </c>
      <c r="J30" s="123">
        <f t="shared" si="4"/>
        <v>2291646.4</v>
      </c>
      <c r="K30" s="85">
        <v>0</v>
      </c>
      <c r="L30" s="86">
        <v>111859.54</v>
      </c>
      <c r="M30" s="83">
        <v>0</v>
      </c>
      <c r="N30" s="83">
        <v>4499.96</v>
      </c>
      <c r="O30" s="87">
        <f t="shared" si="0"/>
        <v>116359.5</v>
      </c>
      <c r="P30" s="22">
        <f t="shared" si="1"/>
        <v>750000</v>
      </c>
      <c r="Q30" s="23">
        <f t="shared" si="2"/>
        <v>0</v>
      </c>
      <c r="R30" s="24"/>
    </row>
    <row r="31" spans="1:18" ht="24" customHeight="1" x14ac:dyDescent="0.25">
      <c r="A31" s="72" t="s">
        <v>76</v>
      </c>
      <c r="B31" s="19" t="s">
        <v>83</v>
      </c>
      <c r="C31" s="20" t="s">
        <v>84</v>
      </c>
      <c r="D31" s="21">
        <v>1500000</v>
      </c>
      <c r="E31" s="140"/>
      <c r="F31" s="26">
        <v>96494.06</v>
      </c>
      <c r="G31" s="135">
        <v>0</v>
      </c>
      <c r="H31" s="136">
        <v>370758.48</v>
      </c>
      <c r="I31" s="136">
        <v>28600.75</v>
      </c>
      <c r="J31" s="123">
        <f t="shared" si="4"/>
        <v>399359.23</v>
      </c>
      <c r="K31" s="81">
        <v>849358.01</v>
      </c>
      <c r="L31" s="82">
        <v>714237.2</v>
      </c>
      <c r="M31" s="83">
        <v>176044.37</v>
      </c>
      <c r="N31" s="83">
        <v>61031.07</v>
      </c>
      <c r="O31" s="84">
        <f t="shared" si="0"/>
        <v>1800670.6500000001</v>
      </c>
      <c r="P31" s="22">
        <f t="shared" si="1"/>
        <v>450000</v>
      </c>
      <c r="Q31" s="23">
        <f t="shared" si="2"/>
        <v>169871.60200000001</v>
      </c>
      <c r="R31" s="24">
        <f t="shared" ref="R31:R32" si="8">D31-F31-G31-P31-Q31</f>
        <v>783634.33799999999</v>
      </c>
    </row>
    <row r="32" spans="1:18" s="29" customFormat="1" ht="24" customHeight="1" x14ac:dyDescent="0.2">
      <c r="A32" s="72" t="s">
        <v>79</v>
      </c>
      <c r="B32" s="27" t="s">
        <v>86</v>
      </c>
      <c r="C32" s="28" t="s">
        <v>87</v>
      </c>
      <c r="D32" s="21">
        <v>1500000</v>
      </c>
      <c r="E32" s="140">
        <v>-63595.21</v>
      </c>
      <c r="F32" s="26"/>
      <c r="G32" s="135">
        <v>0</v>
      </c>
      <c r="H32" s="136">
        <v>0</v>
      </c>
      <c r="I32" s="136">
        <v>0</v>
      </c>
      <c r="J32" s="123">
        <f t="shared" si="4"/>
        <v>0</v>
      </c>
      <c r="K32" s="81">
        <v>321428.53999999998</v>
      </c>
      <c r="L32" s="82">
        <v>1178571.46</v>
      </c>
      <c r="M32" s="83">
        <v>105871.17</v>
      </c>
      <c r="N32" s="83">
        <v>492475.58</v>
      </c>
      <c r="O32" s="84">
        <f t="shared" si="0"/>
        <v>2098346.75</v>
      </c>
      <c r="P32" s="22">
        <f t="shared" si="1"/>
        <v>450000</v>
      </c>
      <c r="Q32" s="23">
        <f t="shared" si="2"/>
        <v>64285.707999999999</v>
      </c>
      <c r="R32" s="24">
        <f t="shared" si="8"/>
        <v>985714.29200000002</v>
      </c>
    </row>
    <row r="33" spans="1:18" s="64" customFormat="1" ht="24" customHeight="1" x14ac:dyDescent="0.25">
      <c r="A33" s="72" t="s">
        <v>82</v>
      </c>
      <c r="B33" s="62" t="s">
        <v>89</v>
      </c>
      <c r="C33" s="25" t="s">
        <v>90</v>
      </c>
      <c r="D33" s="26">
        <v>3850000</v>
      </c>
      <c r="E33" s="140"/>
      <c r="F33" s="26">
        <v>0</v>
      </c>
      <c r="G33" s="137">
        <v>1834257.46</v>
      </c>
      <c r="H33" s="118">
        <v>512112.96</v>
      </c>
      <c r="I33" s="118">
        <v>51478.2</v>
      </c>
      <c r="J33" s="123">
        <f t="shared" si="4"/>
        <v>2397848.62</v>
      </c>
      <c r="K33" s="85">
        <v>1524518.36</v>
      </c>
      <c r="L33" s="86">
        <v>491224.18</v>
      </c>
      <c r="M33" s="83">
        <v>19846.169999999998</v>
      </c>
      <c r="N33" s="83">
        <v>10794.67</v>
      </c>
      <c r="O33" s="87">
        <f t="shared" si="0"/>
        <v>2046383.38</v>
      </c>
      <c r="P33" s="22">
        <f t="shared" si="1"/>
        <v>1155000</v>
      </c>
      <c r="Q33" s="23">
        <f t="shared" si="2"/>
        <v>304903.67200000002</v>
      </c>
      <c r="R33" s="24">
        <v>555838.87</v>
      </c>
    </row>
    <row r="34" spans="1:18" ht="24" customHeight="1" x14ac:dyDescent="0.25">
      <c r="A34" s="72" t="s">
        <v>85</v>
      </c>
      <c r="B34" s="19" t="s">
        <v>92</v>
      </c>
      <c r="C34" s="20" t="s">
        <v>93</v>
      </c>
      <c r="D34" s="21">
        <v>3800000</v>
      </c>
      <c r="E34" s="140"/>
      <c r="F34" s="26">
        <v>20683.330000000002</v>
      </c>
      <c r="G34" s="135">
        <v>0</v>
      </c>
      <c r="H34" s="136">
        <v>51530.23</v>
      </c>
      <c r="I34" s="136">
        <v>6118.33</v>
      </c>
      <c r="J34" s="123">
        <f t="shared" si="4"/>
        <v>57648.560000000005</v>
      </c>
      <c r="K34" s="81">
        <v>1973861.03</v>
      </c>
      <c r="L34" s="82">
        <v>1805455.64</v>
      </c>
      <c r="M34" s="83">
        <v>388151.47</v>
      </c>
      <c r="N34" s="83">
        <v>139791.70000000001</v>
      </c>
      <c r="O34" s="84">
        <f t="shared" si="0"/>
        <v>4307259.84</v>
      </c>
      <c r="P34" s="22">
        <f t="shared" si="1"/>
        <v>1140000</v>
      </c>
      <c r="Q34" s="23">
        <f t="shared" si="2"/>
        <v>394772.20600000001</v>
      </c>
      <c r="R34" s="24">
        <f>D34-F34-G34-P34-Q34</f>
        <v>2244544.4639999997</v>
      </c>
    </row>
    <row r="35" spans="1:18" s="64" customFormat="1" ht="24" customHeight="1" x14ac:dyDescent="0.25">
      <c r="A35" s="72" t="s">
        <v>88</v>
      </c>
      <c r="B35" s="62" t="s">
        <v>95</v>
      </c>
      <c r="C35" s="25" t="s">
        <v>96</v>
      </c>
      <c r="D35" s="26">
        <v>1500000</v>
      </c>
      <c r="E35" s="140">
        <v>-339372.64</v>
      </c>
      <c r="F35" s="26"/>
      <c r="G35" s="137">
        <v>878705.24</v>
      </c>
      <c r="H35" s="118">
        <v>213990.68</v>
      </c>
      <c r="I35" s="118">
        <v>32.99</v>
      </c>
      <c r="J35" s="123">
        <f t="shared" si="4"/>
        <v>1092728.9099999999</v>
      </c>
      <c r="K35" s="85">
        <v>960667.3</v>
      </c>
      <c r="L35" s="86">
        <v>0.1</v>
      </c>
      <c r="M35" s="83">
        <v>0</v>
      </c>
      <c r="N35" s="83">
        <v>0</v>
      </c>
      <c r="O35" s="87">
        <f t="shared" si="0"/>
        <v>960667.4</v>
      </c>
      <c r="P35" s="22">
        <f t="shared" si="1"/>
        <v>450000</v>
      </c>
      <c r="Q35" s="23">
        <f t="shared" si="2"/>
        <v>192133.46000000002</v>
      </c>
      <c r="R35" s="24"/>
    </row>
    <row r="36" spans="1:18" ht="24" customHeight="1" x14ac:dyDescent="0.25">
      <c r="A36" s="72" t="s">
        <v>91</v>
      </c>
      <c r="B36" s="19" t="s">
        <v>98</v>
      </c>
      <c r="C36" s="20" t="s">
        <v>99</v>
      </c>
      <c r="D36" s="21">
        <v>9000000</v>
      </c>
      <c r="E36" s="140">
        <v>-52145.61</v>
      </c>
      <c r="F36" s="26"/>
      <c r="G36" s="135">
        <v>0</v>
      </c>
      <c r="H36" s="136">
        <v>0</v>
      </c>
      <c r="I36" s="136">
        <v>0</v>
      </c>
      <c r="J36" s="123">
        <f t="shared" si="4"/>
        <v>0</v>
      </c>
      <c r="K36" s="81">
        <v>3584457.82</v>
      </c>
      <c r="L36" s="82">
        <v>5467687.79</v>
      </c>
      <c r="M36" s="83">
        <v>1152220.95</v>
      </c>
      <c r="N36" s="83">
        <v>667533.25</v>
      </c>
      <c r="O36" s="84">
        <f t="shared" si="0"/>
        <v>10871899.809999999</v>
      </c>
      <c r="P36" s="22">
        <f t="shared" si="1"/>
        <v>2700000</v>
      </c>
      <c r="Q36" s="23">
        <f t="shared" si="2"/>
        <v>716891.56400000001</v>
      </c>
      <c r="R36" s="24">
        <f t="shared" ref="R36:R37" si="9">D36-F36-G36-P36-Q36</f>
        <v>5583108.4359999998</v>
      </c>
    </row>
    <row r="37" spans="1:18" ht="24" customHeight="1" x14ac:dyDescent="0.25">
      <c r="A37" s="72" t="s">
        <v>94</v>
      </c>
      <c r="B37" s="19" t="s">
        <v>101</v>
      </c>
      <c r="C37" s="20" t="s">
        <v>102</v>
      </c>
      <c r="D37" s="21">
        <v>8000000</v>
      </c>
      <c r="E37" s="140"/>
      <c r="F37" s="26">
        <v>1493924.6</v>
      </c>
      <c r="G37" s="135">
        <v>2969930.97</v>
      </c>
      <c r="H37" s="136">
        <v>472877.43</v>
      </c>
      <c r="I37" s="136">
        <v>5722.55</v>
      </c>
      <c r="J37" s="123">
        <f t="shared" si="4"/>
        <v>3448530.95</v>
      </c>
      <c r="K37" s="81">
        <v>1982299.8</v>
      </c>
      <c r="L37" s="82">
        <v>1553844.63</v>
      </c>
      <c r="M37" s="83">
        <v>164331.17000000001</v>
      </c>
      <c r="N37" s="83">
        <v>99448.18</v>
      </c>
      <c r="O37" s="84">
        <f t="shared" si="0"/>
        <v>3799923.78</v>
      </c>
      <c r="P37" s="22">
        <f t="shared" si="1"/>
        <v>2400000</v>
      </c>
      <c r="Q37" s="23">
        <f t="shared" si="2"/>
        <v>396459.96</v>
      </c>
      <c r="R37" s="24">
        <f t="shared" si="9"/>
        <v>739684.4700000002</v>
      </c>
    </row>
    <row r="38" spans="1:18" s="64" customFormat="1" ht="24" customHeight="1" x14ac:dyDescent="0.25">
      <c r="A38" s="72" t="s">
        <v>97</v>
      </c>
      <c r="B38" s="62" t="s">
        <v>104</v>
      </c>
      <c r="C38" s="25" t="s">
        <v>105</v>
      </c>
      <c r="D38" s="26">
        <v>8800000</v>
      </c>
      <c r="E38" s="140"/>
      <c r="F38" s="26">
        <v>0</v>
      </c>
      <c r="G38" s="137">
        <v>7228570.5199999996</v>
      </c>
      <c r="H38" s="118">
        <v>1630789.03</v>
      </c>
      <c r="I38" s="118">
        <v>3464.37</v>
      </c>
      <c r="J38" s="123">
        <f t="shared" si="4"/>
        <v>8862823.9199999981</v>
      </c>
      <c r="K38" s="85">
        <v>1571428.9</v>
      </c>
      <c r="L38" s="86">
        <v>0.57999999999999996</v>
      </c>
      <c r="M38" s="83">
        <v>0</v>
      </c>
      <c r="N38" s="83">
        <v>1620.17</v>
      </c>
      <c r="O38" s="87">
        <f t="shared" si="0"/>
        <v>1573049.65</v>
      </c>
      <c r="P38" s="22">
        <f t="shared" si="1"/>
        <v>2640000</v>
      </c>
      <c r="Q38" s="23">
        <f t="shared" si="2"/>
        <v>314285.77999999997</v>
      </c>
      <c r="R38" s="24"/>
    </row>
    <row r="39" spans="1:18" s="29" customFormat="1" ht="24" customHeight="1" x14ac:dyDescent="0.2">
      <c r="A39" s="72" t="s">
        <v>100</v>
      </c>
      <c r="B39" s="27" t="s">
        <v>107</v>
      </c>
      <c r="C39" s="28" t="s">
        <v>108</v>
      </c>
      <c r="D39" s="21">
        <v>5854000</v>
      </c>
      <c r="E39" s="140">
        <v>-1398889.89</v>
      </c>
      <c r="F39" s="26"/>
      <c r="G39" s="135">
        <v>0</v>
      </c>
      <c r="H39" s="136">
        <v>0</v>
      </c>
      <c r="I39" s="136">
        <v>0</v>
      </c>
      <c r="J39" s="123">
        <f t="shared" si="4"/>
        <v>0</v>
      </c>
      <c r="K39" s="81">
        <v>2417629.9500000002</v>
      </c>
      <c r="L39" s="82">
        <v>4835259.9400000004</v>
      </c>
      <c r="M39" s="83">
        <v>1521945.79</v>
      </c>
      <c r="N39" s="83">
        <v>1395120.99</v>
      </c>
      <c r="O39" s="84">
        <f t="shared" si="0"/>
        <v>10169956.67</v>
      </c>
      <c r="P39" s="22">
        <f t="shared" si="1"/>
        <v>1756200</v>
      </c>
      <c r="Q39" s="23">
        <f t="shared" si="2"/>
        <v>483525.99000000005</v>
      </c>
      <c r="R39" s="24">
        <f t="shared" ref="R39:R40" si="10">D39-F39-G39-P39-Q39</f>
        <v>3614274.01</v>
      </c>
    </row>
    <row r="40" spans="1:18" ht="24" customHeight="1" x14ac:dyDescent="0.25">
      <c r="A40" s="72" t="s">
        <v>103</v>
      </c>
      <c r="B40" s="19" t="s">
        <v>110</v>
      </c>
      <c r="C40" s="20" t="s">
        <v>111</v>
      </c>
      <c r="D40" s="21">
        <v>1500000</v>
      </c>
      <c r="E40" s="140"/>
      <c r="F40" s="26">
        <v>219046.24</v>
      </c>
      <c r="G40" s="135">
        <v>0</v>
      </c>
      <c r="H40" s="136">
        <v>0</v>
      </c>
      <c r="I40" s="136">
        <v>0</v>
      </c>
      <c r="J40" s="123">
        <f t="shared" si="4"/>
        <v>0</v>
      </c>
      <c r="K40" s="81">
        <v>0</v>
      </c>
      <c r="L40" s="82">
        <v>1280953.76</v>
      </c>
      <c r="M40" s="83">
        <v>46104.93</v>
      </c>
      <c r="N40" s="83">
        <v>613179.68000000005</v>
      </c>
      <c r="O40" s="84">
        <f t="shared" si="0"/>
        <v>1940238.37</v>
      </c>
      <c r="P40" s="22">
        <f t="shared" si="1"/>
        <v>450000</v>
      </c>
      <c r="Q40" s="23">
        <f t="shared" si="2"/>
        <v>0</v>
      </c>
      <c r="R40" s="24">
        <f t="shared" si="10"/>
        <v>830953.76</v>
      </c>
    </row>
    <row r="41" spans="1:18" ht="24" customHeight="1" thickBot="1" x14ac:dyDescent="0.3">
      <c r="A41" s="72" t="s">
        <v>106</v>
      </c>
      <c r="B41" s="30" t="s">
        <v>113</v>
      </c>
      <c r="C41" s="31" t="s">
        <v>114</v>
      </c>
      <c r="D41" s="32">
        <v>1500000</v>
      </c>
      <c r="E41" s="140"/>
      <c r="F41" s="143">
        <v>336301.64</v>
      </c>
      <c r="G41" s="138">
        <v>0</v>
      </c>
      <c r="H41" s="139">
        <v>0</v>
      </c>
      <c r="I41" s="139">
        <v>0</v>
      </c>
      <c r="J41" s="123">
        <f t="shared" si="4"/>
        <v>0</v>
      </c>
      <c r="K41" s="88">
        <v>0</v>
      </c>
      <c r="L41" s="89">
        <v>1163698.3600000001</v>
      </c>
      <c r="M41" s="90">
        <v>92517.74</v>
      </c>
      <c r="N41" s="90">
        <v>977780.01</v>
      </c>
      <c r="O41" s="91">
        <f t="shared" si="0"/>
        <v>2233996.1100000003</v>
      </c>
      <c r="P41" s="33">
        <f t="shared" si="1"/>
        <v>450000</v>
      </c>
      <c r="Q41" s="34">
        <f t="shared" si="2"/>
        <v>0</v>
      </c>
      <c r="R41" s="24">
        <f>D41-F41-G41-P41-Q41</f>
        <v>713698.35999999987</v>
      </c>
    </row>
    <row r="42" spans="1:18" ht="24" customHeight="1" thickBot="1" x14ac:dyDescent="0.3">
      <c r="A42" s="35"/>
      <c r="B42" s="36"/>
      <c r="C42" s="37" t="s">
        <v>115</v>
      </c>
      <c r="D42" s="38">
        <f t="shared" ref="D42:Q42" si="11">SUM(D7:D41)</f>
        <v>282720429</v>
      </c>
      <c r="E42" s="141">
        <f t="shared" si="11"/>
        <v>-5206008.43</v>
      </c>
      <c r="F42" s="38">
        <f>SUM(F7:F41)</f>
        <v>16184894.220000001</v>
      </c>
      <c r="G42" s="38">
        <f t="shared" si="11"/>
        <v>73552864.989999995</v>
      </c>
      <c r="H42" s="38">
        <f t="shared" si="11"/>
        <v>9884516.4399999995</v>
      </c>
      <c r="I42" s="38">
        <f t="shared" si="11"/>
        <v>1916695.29</v>
      </c>
      <c r="J42" s="92">
        <f>SUM(J7:J41)</f>
        <v>85354076.720000014</v>
      </c>
      <c r="K42" s="92">
        <f t="shared" si="11"/>
        <v>71600656.290000007</v>
      </c>
      <c r="L42" s="92">
        <f t="shared" si="11"/>
        <v>126588021.93000002</v>
      </c>
      <c r="M42" s="92">
        <f t="shared" si="11"/>
        <v>33842486.420000009</v>
      </c>
      <c r="N42" s="92">
        <f t="shared" si="11"/>
        <v>41721050.63000001</v>
      </c>
      <c r="O42" s="92">
        <f t="shared" si="11"/>
        <v>273752215.27000004</v>
      </c>
      <c r="P42" s="38">
        <f t="shared" si="11"/>
        <v>84816128.700000003</v>
      </c>
      <c r="Q42" s="38">
        <f t="shared" si="11"/>
        <v>14320131.258000003</v>
      </c>
      <c r="R42" s="38">
        <f>SUM(R7:R41)</f>
        <v>107824312.82600002</v>
      </c>
    </row>
    <row r="43" spans="1:18" ht="15.75" customHeight="1" x14ac:dyDescent="0.25">
      <c r="B43" s="39"/>
      <c r="D43" s="40"/>
      <c r="E43" s="40"/>
      <c r="F43" s="40"/>
      <c r="G43" s="40"/>
      <c r="H43" s="40"/>
      <c r="I43" s="40"/>
      <c r="J43" s="93"/>
      <c r="K43" s="93"/>
      <c r="L43" s="94"/>
      <c r="M43" s="94"/>
      <c r="N43" s="94"/>
      <c r="O43" s="94"/>
      <c r="P43" s="41"/>
      <c r="Q43" s="42"/>
      <c r="R43" s="40"/>
    </row>
    <row r="44" spans="1:18" x14ac:dyDescent="0.25">
      <c r="B44" s="43"/>
      <c r="N44" s="95"/>
    </row>
    <row r="45" spans="1:18" x14ac:dyDescent="0.25">
      <c r="R45" s="40"/>
    </row>
    <row r="46" spans="1:18" x14ac:dyDescent="0.25">
      <c r="M46" s="95"/>
      <c r="N46" s="95"/>
      <c r="O46" s="95"/>
    </row>
  </sheetData>
  <mergeCells count="18">
    <mergeCell ref="A5:B5"/>
    <mergeCell ref="A8:A9"/>
    <mergeCell ref="A12:A13"/>
    <mergeCell ref="A14:A15"/>
    <mergeCell ref="P2:Q2"/>
    <mergeCell ref="B2:B4"/>
    <mergeCell ref="C2:C4"/>
    <mergeCell ref="D2:D4"/>
    <mergeCell ref="E2:E4"/>
    <mergeCell ref="A1:R1"/>
    <mergeCell ref="R2:R4"/>
    <mergeCell ref="K3:K4"/>
    <mergeCell ref="L3:L4"/>
    <mergeCell ref="M3:M4"/>
    <mergeCell ref="N3:N4"/>
    <mergeCell ref="O3:O4"/>
    <mergeCell ref="K2:O2"/>
    <mergeCell ref="G2:J2"/>
  </mergeCells>
  <pageMargins left="0.70866141732283472" right="0.70866141732283472" top="0.70866141732283472" bottom="0.70866141732283472" header="0.31496062992125984" footer="0.31496062992125984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AC2"/>
  </sheetPr>
  <dimension ref="A1:R19"/>
  <sheetViews>
    <sheetView zoomScaleNormal="100" zoomScaleSheetLayoutView="100" workbookViewId="0">
      <pane ySplit="1" topLeftCell="A2" activePane="bottomLeft" state="frozen"/>
      <selection activeCell="Q18" sqref="Q18"/>
      <selection pane="bottomLeft" activeCell="D24" sqref="D24"/>
    </sheetView>
  </sheetViews>
  <sheetFormatPr defaultRowHeight="15" x14ac:dyDescent="0.25"/>
  <cols>
    <col min="1" max="1" width="7" style="1" customWidth="1"/>
    <col min="2" max="2" width="30" style="2" hidden="1" customWidth="1"/>
    <col min="3" max="3" width="47.140625" style="2" customWidth="1"/>
    <col min="4" max="9" width="13.7109375" style="1" customWidth="1"/>
    <col min="10" max="10" width="13.7109375" style="2" hidden="1" customWidth="1"/>
    <col min="11" max="18" width="13.7109375" style="1" customWidth="1"/>
  </cols>
  <sheetData>
    <row r="1" spans="1:18" ht="60.75" customHeight="1" thickBot="1" x14ac:dyDescent="0.3">
      <c r="A1" s="214" t="s">
        <v>229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6"/>
      <c r="P1" s="40"/>
      <c r="Q1" s="40"/>
    </row>
    <row r="2" spans="1:18" ht="15.75" customHeight="1" thickBot="1" x14ac:dyDescent="0.3">
      <c r="A2" s="3"/>
      <c r="B2" s="206" t="s">
        <v>0</v>
      </c>
      <c r="C2" s="206" t="s">
        <v>1</v>
      </c>
      <c r="D2" s="206" t="s">
        <v>2</v>
      </c>
      <c r="E2" s="112"/>
      <c r="F2" s="112"/>
      <c r="G2" s="206" t="s">
        <v>227</v>
      </c>
      <c r="H2" s="206" t="s">
        <v>226</v>
      </c>
      <c r="I2" s="221" t="s">
        <v>228</v>
      </c>
      <c r="J2" s="157"/>
      <c r="K2" s="219" t="s">
        <v>116</v>
      </c>
      <c r="L2" s="209" t="s">
        <v>12</v>
      </c>
      <c r="M2" s="211" t="s">
        <v>4</v>
      </c>
      <c r="N2"/>
      <c r="O2"/>
      <c r="P2"/>
      <c r="Q2"/>
      <c r="R2"/>
    </row>
    <row r="3" spans="1:18" ht="48" customHeight="1" thickBot="1" x14ac:dyDescent="0.3">
      <c r="A3" s="116" t="s">
        <v>5</v>
      </c>
      <c r="B3" s="207"/>
      <c r="C3" s="207"/>
      <c r="D3" s="207"/>
      <c r="E3" s="113" t="s">
        <v>231</v>
      </c>
      <c r="F3" s="113" t="s">
        <v>230</v>
      </c>
      <c r="G3" s="207"/>
      <c r="H3" s="207"/>
      <c r="I3" s="222"/>
      <c r="J3" s="110" t="s">
        <v>10</v>
      </c>
      <c r="K3" s="220"/>
      <c r="L3" s="210"/>
      <c r="M3" s="212"/>
      <c r="N3"/>
      <c r="O3"/>
      <c r="P3"/>
      <c r="Q3"/>
      <c r="R3"/>
    </row>
    <row r="4" spans="1:18" ht="15.75" thickBot="1" x14ac:dyDescent="0.3">
      <c r="A4" s="117"/>
      <c r="B4" s="208"/>
      <c r="C4" s="208"/>
      <c r="D4" s="208"/>
      <c r="E4" s="114"/>
      <c r="F4" s="114"/>
      <c r="G4" s="208"/>
      <c r="H4" s="208"/>
      <c r="I4" s="223"/>
      <c r="J4" s="129"/>
      <c r="K4" s="8">
        <v>0.3</v>
      </c>
      <c r="L4" s="158">
        <v>0.2</v>
      </c>
      <c r="M4" s="213"/>
    </row>
    <row r="5" spans="1:18" ht="16.5" thickBot="1" x14ac:dyDescent="0.3">
      <c r="A5" s="202"/>
      <c r="B5" s="202"/>
      <c r="C5" s="73">
        <v>0</v>
      </c>
      <c r="D5" s="131">
        <v>1</v>
      </c>
      <c r="E5" s="131">
        <v>2</v>
      </c>
      <c r="F5" s="131">
        <v>3</v>
      </c>
      <c r="G5" s="131">
        <v>4</v>
      </c>
      <c r="H5" s="131">
        <v>5</v>
      </c>
      <c r="I5" s="131">
        <v>6</v>
      </c>
      <c r="J5" s="74">
        <v>7</v>
      </c>
      <c r="K5" s="169">
        <v>7</v>
      </c>
      <c r="L5" s="162">
        <v>8</v>
      </c>
      <c r="M5" s="164">
        <v>9</v>
      </c>
    </row>
    <row r="6" spans="1:18" s="15" customFormat="1" ht="16.5" thickBot="1" x14ac:dyDescent="0.3">
      <c r="A6" s="11"/>
      <c r="B6" s="12"/>
      <c r="C6" s="77"/>
      <c r="D6" s="133"/>
      <c r="E6" s="133"/>
      <c r="F6" s="133"/>
      <c r="G6" s="133"/>
      <c r="H6" s="133"/>
      <c r="I6" s="133"/>
      <c r="J6" s="78" t="s">
        <v>215</v>
      </c>
      <c r="K6" s="170" t="s">
        <v>13</v>
      </c>
      <c r="L6" s="163"/>
      <c r="M6" s="165"/>
    </row>
    <row r="7" spans="1:18" ht="24" customHeight="1" x14ac:dyDescent="0.25">
      <c r="A7" s="111" t="s">
        <v>14</v>
      </c>
      <c r="B7" s="44"/>
      <c r="C7" s="171" t="s">
        <v>117</v>
      </c>
      <c r="D7" s="136">
        <v>1125000</v>
      </c>
      <c r="E7" s="136">
        <f>D7</f>
        <v>1125000</v>
      </c>
      <c r="F7" s="136">
        <v>139797.91</v>
      </c>
      <c r="G7" s="136">
        <v>0</v>
      </c>
      <c r="H7" s="136">
        <v>0</v>
      </c>
      <c r="I7" s="136">
        <v>0</v>
      </c>
      <c r="J7" s="122">
        <f>SUM(G7:I7)</f>
        <v>0</v>
      </c>
      <c r="K7" s="161">
        <f t="shared" ref="K7:K14" si="0">D7*$K$4</f>
        <v>337500</v>
      </c>
      <c r="L7" s="145">
        <v>0</v>
      </c>
      <c r="M7" s="166">
        <v>0</v>
      </c>
    </row>
    <row r="8" spans="1:18" ht="24" customHeight="1" x14ac:dyDescent="0.25">
      <c r="A8" s="217" t="s">
        <v>15</v>
      </c>
      <c r="B8" s="19"/>
      <c r="C8" s="172" t="s">
        <v>118</v>
      </c>
      <c r="D8" s="118">
        <v>4000000</v>
      </c>
      <c r="E8" s="136">
        <f t="shared" ref="E8:E13" si="1">D8</f>
        <v>4000000</v>
      </c>
      <c r="F8" s="118">
        <v>0</v>
      </c>
      <c r="G8" s="136">
        <v>0</v>
      </c>
      <c r="H8" s="136">
        <v>0</v>
      </c>
      <c r="I8" s="136">
        <v>0</v>
      </c>
      <c r="J8" s="122">
        <f t="shared" ref="J8:J14" si="2">SUM(G8:I8)</f>
        <v>0</v>
      </c>
      <c r="K8" s="161">
        <f t="shared" si="0"/>
        <v>1200000</v>
      </c>
      <c r="L8" s="136">
        <v>0</v>
      </c>
      <c r="M8" s="167">
        <v>0</v>
      </c>
    </row>
    <row r="9" spans="1:18" ht="24" customHeight="1" x14ac:dyDescent="0.25">
      <c r="A9" s="218"/>
      <c r="B9" s="19"/>
      <c r="C9" s="172" t="s">
        <v>119</v>
      </c>
      <c r="D9" s="118">
        <v>15000000</v>
      </c>
      <c r="E9" s="136">
        <f t="shared" si="1"/>
        <v>15000000</v>
      </c>
      <c r="F9" s="118">
        <v>662718.18999999994</v>
      </c>
      <c r="G9" s="136">
        <v>0</v>
      </c>
      <c r="H9" s="136">
        <v>0</v>
      </c>
      <c r="I9" s="136">
        <v>0</v>
      </c>
      <c r="J9" s="122">
        <f t="shared" si="2"/>
        <v>0</v>
      </c>
      <c r="K9" s="161">
        <f t="shared" si="0"/>
        <v>4500000</v>
      </c>
      <c r="L9" s="136">
        <v>0</v>
      </c>
      <c r="M9" s="167">
        <v>0</v>
      </c>
      <c r="N9"/>
      <c r="O9"/>
      <c r="P9"/>
      <c r="Q9"/>
      <c r="R9"/>
    </row>
    <row r="10" spans="1:18" s="64" customFormat="1" ht="24" customHeight="1" x14ac:dyDescent="0.25">
      <c r="A10" s="59" t="s">
        <v>18</v>
      </c>
      <c r="B10" s="62"/>
      <c r="C10" s="172" t="s">
        <v>51</v>
      </c>
      <c r="D10" s="118">
        <v>2264500</v>
      </c>
      <c r="E10" s="136">
        <f t="shared" si="1"/>
        <v>2264500</v>
      </c>
      <c r="F10" s="118">
        <v>141626.23000000001</v>
      </c>
      <c r="G10" s="136">
        <v>0</v>
      </c>
      <c r="H10" s="136">
        <v>0</v>
      </c>
      <c r="I10" s="136">
        <v>0</v>
      </c>
      <c r="J10" s="122">
        <f t="shared" si="2"/>
        <v>0</v>
      </c>
      <c r="K10" s="161">
        <f t="shared" si="0"/>
        <v>679350</v>
      </c>
      <c r="L10" s="136">
        <v>0</v>
      </c>
      <c r="M10" s="167">
        <v>0</v>
      </c>
    </row>
    <row r="11" spans="1:18" ht="24" customHeight="1" x14ac:dyDescent="0.25">
      <c r="A11" s="59" t="s">
        <v>22</v>
      </c>
      <c r="B11" s="19"/>
      <c r="C11" s="171" t="s">
        <v>120</v>
      </c>
      <c r="D11" s="136">
        <v>1000000</v>
      </c>
      <c r="E11" s="136">
        <f t="shared" si="1"/>
        <v>1000000</v>
      </c>
      <c r="F11" s="136">
        <v>484086.69</v>
      </c>
      <c r="G11" s="136">
        <v>0</v>
      </c>
      <c r="H11" s="136">
        <v>0</v>
      </c>
      <c r="I11" s="136">
        <v>0</v>
      </c>
      <c r="J11" s="122">
        <f t="shared" si="2"/>
        <v>0</v>
      </c>
      <c r="K11" s="161">
        <f t="shared" si="0"/>
        <v>300000</v>
      </c>
      <c r="L11" s="136">
        <v>0</v>
      </c>
      <c r="M11" s="167">
        <v>0</v>
      </c>
      <c r="N11"/>
      <c r="O11"/>
      <c r="P11"/>
      <c r="Q11"/>
      <c r="R11"/>
    </row>
    <row r="12" spans="1:18" ht="24" customHeight="1" x14ac:dyDescent="0.25">
      <c r="A12" s="59" t="s">
        <v>25</v>
      </c>
      <c r="B12" s="44"/>
      <c r="C12" s="171" t="s">
        <v>121</v>
      </c>
      <c r="D12" s="136">
        <v>6589000</v>
      </c>
      <c r="E12" s="136">
        <f t="shared" si="1"/>
        <v>6589000</v>
      </c>
      <c r="F12" s="136">
        <v>405327.85</v>
      </c>
      <c r="G12" s="136">
        <v>0</v>
      </c>
      <c r="H12" s="136">
        <v>0</v>
      </c>
      <c r="I12" s="136">
        <v>0</v>
      </c>
      <c r="J12" s="122">
        <f t="shared" si="2"/>
        <v>0</v>
      </c>
      <c r="K12" s="161">
        <f t="shared" si="0"/>
        <v>1976700</v>
      </c>
      <c r="L12" s="136">
        <v>0</v>
      </c>
      <c r="M12" s="167">
        <v>0</v>
      </c>
    </row>
    <row r="13" spans="1:18" ht="24" customHeight="1" x14ac:dyDescent="0.25">
      <c r="A13" s="59" t="s">
        <v>28</v>
      </c>
      <c r="B13" s="44"/>
      <c r="C13" s="171" t="s">
        <v>122</v>
      </c>
      <c r="D13" s="136">
        <v>7200000</v>
      </c>
      <c r="E13" s="136">
        <f t="shared" si="1"/>
        <v>7200000</v>
      </c>
      <c r="F13" s="136">
        <v>47765.03</v>
      </c>
      <c r="G13" s="136">
        <v>0</v>
      </c>
      <c r="H13" s="136">
        <v>0</v>
      </c>
      <c r="I13" s="136">
        <v>0</v>
      </c>
      <c r="J13" s="122">
        <f t="shared" si="2"/>
        <v>0</v>
      </c>
      <c r="K13" s="161">
        <f t="shared" si="0"/>
        <v>2160000</v>
      </c>
      <c r="L13" s="136">
        <v>0</v>
      </c>
      <c r="M13" s="167">
        <v>0</v>
      </c>
      <c r="N13"/>
      <c r="O13"/>
      <c r="P13"/>
      <c r="Q13"/>
      <c r="R13"/>
    </row>
    <row r="14" spans="1:18" ht="24" customHeight="1" thickBot="1" x14ac:dyDescent="0.3">
      <c r="A14" s="59" t="s">
        <v>32</v>
      </c>
      <c r="B14" s="44"/>
      <c r="C14" s="171" t="s">
        <v>123</v>
      </c>
      <c r="D14" s="136">
        <v>11000000</v>
      </c>
      <c r="E14" s="136">
        <v>11000000.029999999</v>
      </c>
      <c r="F14" s="136">
        <v>0</v>
      </c>
      <c r="G14" s="136">
        <v>0</v>
      </c>
      <c r="H14" s="136">
        <v>0</v>
      </c>
      <c r="I14" s="136">
        <v>0</v>
      </c>
      <c r="J14" s="122">
        <f t="shared" si="2"/>
        <v>0</v>
      </c>
      <c r="K14" s="161">
        <f t="shared" si="0"/>
        <v>3300000</v>
      </c>
      <c r="L14" s="151">
        <v>0</v>
      </c>
      <c r="M14" s="168">
        <v>0</v>
      </c>
    </row>
    <row r="15" spans="1:18" ht="24" customHeight="1" thickBot="1" x14ac:dyDescent="0.3">
      <c r="A15" s="35"/>
      <c r="B15" s="36"/>
      <c r="C15" s="173" t="s">
        <v>115</v>
      </c>
      <c r="D15" s="159">
        <f t="shared" ref="D15:I15" si="3">SUM(D7:D14)</f>
        <v>48178500</v>
      </c>
      <c r="E15" s="159">
        <f>SUM(E7:E14)</f>
        <v>48178500.030000001</v>
      </c>
      <c r="F15" s="159">
        <f>SUM(F7:F14)</f>
        <v>1881321.9000000001</v>
      </c>
      <c r="G15" s="159">
        <f t="shared" si="3"/>
        <v>0</v>
      </c>
      <c r="H15" s="159">
        <f t="shared" si="3"/>
        <v>0</v>
      </c>
      <c r="I15" s="159">
        <f t="shared" si="3"/>
        <v>0</v>
      </c>
      <c r="J15" s="159">
        <f>SUM(J7:J14)</f>
        <v>0</v>
      </c>
      <c r="K15" s="159">
        <f>SUM(K7:K14)</f>
        <v>14453550</v>
      </c>
      <c r="L15" s="159">
        <v>0</v>
      </c>
      <c r="M15" s="160">
        <v>0</v>
      </c>
    </row>
    <row r="19" spans="2:2" x14ac:dyDescent="0.25">
      <c r="B19" s="43"/>
    </row>
  </sheetData>
  <mergeCells count="12">
    <mergeCell ref="L2:L3"/>
    <mergeCell ref="M2:M4"/>
    <mergeCell ref="A1:M1"/>
    <mergeCell ref="A5:B5"/>
    <mergeCell ref="A8:A9"/>
    <mergeCell ref="B2:B4"/>
    <mergeCell ref="C2:C4"/>
    <mergeCell ref="D2:D4"/>
    <mergeCell ref="K2:K3"/>
    <mergeCell ref="G2:G4"/>
    <mergeCell ref="H2:H4"/>
    <mergeCell ref="I2:I4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colBreaks count="1" manualBreakCount="1">
    <brk id="12" max="15" man="1"/>
  </colBreaks>
  <ignoredErrors>
    <ignoredError sqref="J7:J14" formulaRange="1"/>
    <ignoredError sqref="C7 C10 C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AC2"/>
  </sheetPr>
  <dimension ref="A1:Q72"/>
  <sheetViews>
    <sheetView tabSelected="1" zoomScale="110" zoomScaleNormal="110" workbookViewId="0">
      <pane ySplit="4" topLeftCell="A59" activePane="bottomLeft" state="frozen"/>
      <selection pane="bottomLeft" activeCell="M74" sqref="M74"/>
    </sheetView>
  </sheetViews>
  <sheetFormatPr defaultRowHeight="15" x14ac:dyDescent="0.25"/>
  <cols>
    <col min="1" max="1" width="6.7109375" style="45" customWidth="1"/>
    <col min="2" max="2" width="33" style="45" hidden="1" customWidth="1"/>
    <col min="3" max="3" width="21.85546875" style="45" customWidth="1"/>
    <col min="4" max="9" width="13.7109375" style="45" customWidth="1"/>
    <col min="10" max="15" width="13.7109375" style="106" customWidth="1"/>
    <col min="16" max="16" width="9.140625" style="45"/>
    <col min="17" max="17" width="11.7109375" style="45" bestFit="1" customWidth="1"/>
    <col min="18" max="253" width="9.140625" style="45"/>
    <col min="254" max="254" width="6.42578125" style="45" customWidth="1"/>
    <col min="255" max="255" width="6.5703125" style="45" customWidth="1"/>
    <col min="256" max="256" width="51.42578125" style="45" customWidth="1"/>
    <col min="257" max="257" width="24.5703125" style="45" bestFit="1" customWidth="1"/>
    <col min="258" max="258" width="23.140625" style="45" bestFit="1" customWidth="1"/>
    <col min="259" max="259" width="24.5703125" style="45" bestFit="1" customWidth="1"/>
    <col min="260" max="260" width="19.42578125" style="45" bestFit="1" customWidth="1"/>
    <col min="261" max="262" width="23.140625" style="45" bestFit="1" customWidth="1"/>
    <col min="263" max="263" width="24.5703125" style="45" bestFit="1" customWidth="1"/>
    <col min="264" max="509" width="9.140625" style="45"/>
    <col min="510" max="510" width="6.42578125" style="45" customWidth="1"/>
    <col min="511" max="511" width="6.5703125" style="45" customWidth="1"/>
    <col min="512" max="512" width="51.42578125" style="45" customWidth="1"/>
    <col min="513" max="513" width="24.5703125" style="45" bestFit="1" customWidth="1"/>
    <col min="514" max="514" width="23.140625" style="45" bestFit="1" customWidth="1"/>
    <col min="515" max="515" width="24.5703125" style="45" bestFit="1" customWidth="1"/>
    <col min="516" max="516" width="19.42578125" style="45" bestFit="1" customWidth="1"/>
    <col min="517" max="518" width="23.140625" style="45" bestFit="1" customWidth="1"/>
    <col min="519" max="519" width="24.5703125" style="45" bestFit="1" customWidth="1"/>
    <col min="520" max="765" width="9.140625" style="45"/>
    <col min="766" max="766" width="6.42578125" style="45" customWidth="1"/>
    <col min="767" max="767" width="6.5703125" style="45" customWidth="1"/>
    <col min="768" max="768" width="51.42578125" style="45" customWidth="1"/>
    <col min="769" max="769" width="24.5703125" style="45" bestFit="1" customWidth="1"/>
    <col min="770" max="770" width="23.140625" style="45" bestFit="1" customWidth="1"/>
    <col min="771" max="771" width="24.5703125" style="45" bestFit="1" customWidth="1"/>
    <col min="772" max="772" width="19.42578125" style="45" bestFit="1" customWidth="1"/>
    <col min="773" max="774" width="23.140625" style="45" bestFit="1" customWidth="1"/>
    <col min="775" max="775" width="24.5703125" style="45" bestFit="1" customWidth="1"/>
    <col min="776" max="1021" width="9.140625" style="45"/>
    <col min="1022" max="1022" width="6.42578125" style="45" customWidth="1"/>
    <col min="1023" max="1023" width="6.5703125" style="45" customWidth="1"/>
    <col min="1024" max="1024" width="51.42578125" style="45" customWidth="1"/>
    <col min="1025" max="1025" width="24.5703125" style="45" bestFit="1" customWidth="1"/>
    <col min="1026" max="1026" width="23.140625" style="45" bestFit="1" customWidth="1"/>
    <col min="1027" max="1027" width="24.5703125" style="45" bestFit="1" customWidth="1"/>
    <col min="1028" max="1028" width="19.42578125" style="45" bestFit="1" customWidth="1"/>
    <col min="1029" max="1030" width="23.140625" style="45" bestFit="1" customWidth="1"/>
    <col min="1031" max="1031" width="24.5703125" style="45" bestFit="1" customWidth="1"/>
    <col min="1032" max="1277" width="9.140625" style="45"/>
    <col min="1278" max="1278" width="6.42578125" style="45" customWidth="1"/>
    <col min="1279" max="1279" width="6.5703125" style="45" customWidth="1"/>
    <col min="1280" max="1280" width="51.42578125" style="45" customWidth="1"/>
    <col min="1281" max="1281" width="24.5703125" style="45" bestFit="1" customWidth="1"/>
    <col min="1282" max="1282" width="23.140625" style="45" bestFit="1" customWidth="1"/>
    <col min="1283" max="1283" width="24.5703125" style="45" bestFit="1" customWidth="1"/>
    <col min="1284" max="1284" width="19.42578125" style="45" bestFit="1" customWidth="1"/>
    <col min="1285" max="1286" width="23.140625" style="45" bestFit="1" customWidth="1"/>
    <col min="1287" max="1287" width="24.5703125" style="45" bestFit="1" customWidth="1"/>
    <col min="1288" max="1533" width="9.140625" style="45"/>
    <col min="1534" max="1534" width="6.42578125" style="45" customWidth="1"/>
    <col min="1535" max="1535" width="6.5703125" style="45" customWidth="1"/>
    <col min="1536" max="1536" width="51.42578125" style="45" customWidth="1"/>
    <col min="1537" max="1537" width="24.5703125" style="45" bestFit="1" customWidth="1"/>
    <col min="1538" max="1538" width="23.140625" style="45" bestFit="1" customWidth="1"/>
    <col min="1539" max="1539" width="24.5703125" style="45" bestFit="1" customWidth="1"/>
    <col min="1540" max="1540" width="19.42578125" style="45" bestFit="1" customWidth="1"/>
    <col min="1541" max="1542" width="23.140625" style="45" bestFit="1" customWidth="1"/>
    <col min="1543" max="1543" width="24.5703125" style="45" bestFit="1" customWidth="1"/>
    <col min="1544" max="1789" width="9.140625" style="45"/>
    <col min="1790" max="1790" width="6.42578125" style="45" customWidth="1"/>
    <col min="1791" max="1791" width="6.5703125" style="45" customWidth="1"/>
    <col min="1792" max="1792" width="51.42578125" style="45" customWidth="1"/>
    <col min="1793" max="1793" width="24.5703125" style="45" bestFit="1" customWidth="1"/>
    <col min="1794" max="1794" width="23.140625" style="45" bestFit="1" customWidth="1"/>
    <col min="1795" max="1795" width="24.5703125" style="45" bestFit="1" customWidth="1"/>
    <col min="1796" max="1796" width="19.42578125" style="45" bestFit="1" customWidth="1"/>
    <col min="1797" max="1798" width="23.140625" style="45" bestFit="1" customWidth="1"/>
    <col min="1799" max="1799" width="24.5703125" style="45" bestFit="1" customWidth="1"/>
    <col min="1800" max="2045" width="9.140625" style="45"/>
    <col min="2046" max="2046" width="6.42578125" style="45" customWidth="1"/>
    <col min="2047" max="2047" width="6.5703125" style="45" customWidth="1"/>
    <col min="2048" max="2048" width="51.42578125" style="45" customWidth="1"/>
    <col min="2049" max="2049" width="24.5703125" style="45" bestFit="1" customWidth="1"/>
    <col min="2050" max="2050" width="23.140625" style="45" bestFit="1" customWidth="1"/>
    <col min="2051" max="2051" width="24.5703125" style="45" bestFit="1" customWidth="1"/>
    <col min="2052" max="2052" width="19.42578125" style="45" bestFit="1" customWidth="1"/>
    <col min="2053" max="2054" width="23.140625" style="45" bestFit="1" customWidth="1"/>
    <col min="2055" max="2055" width="24.5703125" style="45" bestFit="1" customWidth="1"/>
    <col min="2056" max="2301" width="9.140625" style="45"/>
    <col min="2302" max="2302" width="6.42578125" style="45" customWidth="1"/>
    <col min="2303" max="2303" width="6.5703125" style="45" customWidth="1"/>
    <col min="2304" max="2304" width="51.42578125" style="45" customWidth="1"/>
    <col min="2305" max="2305" width="24.5703125" style="45" bestFit="1" customWidth="1"/>
    <col min="2306" max="2306" width="23.140625" style="45" bestFit="1" customWidth="1"/>
    <col min="2307" max="2307" width="24.5703125" style="45" bestFit="1" customWidth="1"/>
    <col min="2308" max="2308" width="19.42578125" style="45" bestFit="1" customWidth="1"/>
    <col min="2309" max="2310" width="23.140625" style="45" bestFit="1" customWidth="1"/>
    <col min="2311" max="2311" width="24.5703125" style="45" bestFit="1" customWidth="1"/>
    <col min="2312" max="2557" width="9.140625" style="45"/>
    <col min="2558" max="2558" width="6.42578125" style="45" customWidth="1"/>
    <col min="2559" max="2559" width="6.5703125" style="45" customWidth="1"/>
    <col min="2560" max="2560" width="51.42578125" style="45" customWidth="1"/>
    <col min="2561" max="2561" width="24.5703125" style="45" bestFit="1" customWidth="1"/>
    <col min="2562" max="2562" width="23.140625" style="45" bestFit="1" customWidth="1"/>
    <col min="2563" max="2563" width="24.5703125" style="45" bestFit="1" customWidth="1"/>
    <col min="2564" max="2564" width="19.42578125" style="45" bestFit="1" customWidth="1"/>
    <col min="2565" max="2566" width="23.140625" style="45" bestFit="1" customWidth="1"/>
    <col min="2567" max="2567" width="24.5703125" style="45" bestFit="1" customWidth="1"/>
    <col min="2568" max="2813" width="9.140625" style="45"/>
    <col min="2814" max="2814" width="6.42578125" style="45" customWidth="1"/>
    <col min="2815" max="2815" width="6.5703125" style="45" customWidth="1"/>
    <col min="2816" max="2816" width="51.42578125" style="45" customWidth="1"/>
    <col min="2817" max="2817" width="24.5703125" style="45" bestFit="1" customWidth="1"/>
    <col min="2818" max="2818" width="23.140625" style="45" bestFit="1" customWidth="1"/>
    <col min="2819" max="2819" width="24.5703125" style="45" bestFit="1" customWidth="1"/>
    <col min="2820" max="2820" width="19.42578125" style="45" bestFit="1" customWidth="1"/>
    <col min="2821" max="2822" width="23.140625" style="45" bestFit="1" customWidth="1"/>
    <col min="2823" max="2823" width="24.5703125" style="45" bestFit="1" customWidth="1"/>
    <col min="2824" max="3069" width="9.140625" style="45"/>
    <col min="3070" max="3070" width="6.42578125" style="45" customWidth="1"/>
    <col min="3071" max="3071" width="6.5703125" style="45" customWidth="1"/>
    <col min="3072" max="3072" width="51.42578125" style="45" customWidth="1"/>
    <col min="3073" max="3073" width="24.5703125" style="45" bestFit="1" customWidth="1"/>
    <col min="3074" max="3074" width="23.140625" style="45" bestFit="1" customWidth="1"/>
    <col min="3075" max="3075" width="24.5703125" style="45" bestFit="1" customWidth="1"/>
    <col min="3076" max="3076" width="19.42578125" style="45" bestFit="1" customWidth="1"/>
    <col min="3077" max="3078" width="23.140625" style="45" bestFit="1" customWidth="1"/>
    <col min="3079" max="3079" width="24.5703125" style="45" bestFit="1" customWidth="1"/>
    <col min="3080" max="3325" width="9.140625" style="45"/>
    <col min="3326" max="3326" width="6.42578125" style="45" customWidth="1"/>
    <col min="3327" max="3327" width="6.5703125" style="45" customWidth="1"/>
    <col min="3328" max="3328" width="51.42578125" style="45" customWidth="1"/>
    <col min="3329" max="3329" width="24.5703125" style="45" bestFit="1" customWidth="1"/>
    <col min="3330" max="3330" width="23.140625" style="45" bestFit="1" customWidth="1"/>
    <col min="3331" max="3331" width="24.5703125" style="45" bestFit="1" customWidth="1"/>
    <col min="3332" max="3332" width="19.42578125" style="45" bestFit="1" customWidth="1"/>
    <col min="3333" max="3334" width="23.140625" style="45" bestFit="1" customWidth="1"/>
    <col min="3335" max="3335" width="24.5703125" style="45" bestFit="1" customWidth="1"/>
    <col min="3336" max="3581" width="9.140625" style="45"/>
    <col min="3582" max="3582" width="6.42578125" style="45" customWidth="1"/>
    <col min="3583" max="3583" width="6.5703125" style="45" customWidth="1"/>
    <col min="3584" max="3584" width="51.42578125" style="45" customWidth="1"/>
    <col min="3585" max="3585" width="24.5703125" style="45" bestFit="1" customWidth="1"/>
    <col min="3586" max="3586" width="23.140625" style="45" bestFit="1" customWidth="1"/>
    <col min="3587" max="3587" width="24.5703125" style="45" bestFit="1" customWidth="1"/>
    <col min="3588" max="3588" width="19.42578125" style="45" bestFit="1" customWidth="1"/>
    <col min="3589" max="3590" width="23.140625" style="45" bestFit="1" customWidth="1"/>
    <col min="3591" max="3591" width="24.5703125" style="45" bestFit="1" customWidth="1"/>
    <col min="3592" max="3837" width="9.140625" style="45"/>
    <col min="3838" max="3838" width="6.42578125" style="45" customWidth="1"/>
    <col min="3839" max="3839" width="6.5703125" style="45" customWidth="1"/>
    <col min="3840" max="3840" width="51.42578125" style="45" customWidth="1"/>
    <col min="3841" max="3841" width="24.5703125" style="45" bestFit="1" customWidth="1"/>
    <col min="3842" max="3842" width="23.140625" style="45" bestFit="1" customWidth="1"/>
    <col min="3843" max="3843" width="24.5703125" style="45" bestFit="1" customWidth="1"/>
    <col min="3844" max="3844" width="19.42578125" style="45" bestFit="1" customWidth="1"/>
    <col min="3845" max="3846" width="23.140625" style="45" bestFit="1" customWidth="1"/>
    <col min="3847" max="3847" width="24.5703125" style="45" bestFit="1" customWidth="1"/>
    <col min="3848" max="4093" width="9.140625" style="45"/>
    <col min="4094" max="4094" width="6.42578125" style="45" customWidth="1"/>
    <col min="4095" max="4095" width="6.5703125" style="45" customWidth="1"/>
    <col min="4096" max="4096" width="51.42578125" style="45" customWidth="1"/>
    <col min="4097" max="4097" width="24.5703125" style="45" bestFit="1" customWidth="1"/>
    <col min="4098" max="4098" width="23.140625" style="45" bestFit="1" customWidth="1"/>
    <col min="4099" max="4099" width="24.5703125" style="45" bestFit="1" customWidth="1"/>
    <col min="4100" max="4100" width="19.42578125" style="45" bestFit="1" customWidth="1"/>
    <col min="4101" max="4102" width="23.140625" style="45" bestFit="1" customWidth="1"/>
    <col min="4103" max="4103" width="24.5703125" style="45" bestFit="1" customWidth="1"/>
    <col min="4104" max="4349" width="9.140625" style="45"/>
    <col min="4350" max="4350" width="6.42578125" style="45" customWidth="1"/>
    <col min="4351" max="4351" width="6.5703125" style="45" customWidth="1"/>
    <col min="4352" max="4352" width="51.42578125" style="45" customWidth="1"/>
    <col min="4353" max="4353" width="24.5703125" style="45" bestFit="1" customWidth="1"/>
    <col min="4354" max="4354" width="23.140625" style="45" bestFit="1" customWidth="1"/>
    <col min="4355" max="4355" width="24.5703125" style="45" bestFit="1" customWidth="1"/>
    <col min="4356" max="4356" width="19.42578125" style="45" bestFit="1" customWidth="1"/>
    <col min="4357" max="4358" width="23.140625" style="45" bestFit="1" customWidth="1"/>
    <col min="4359" max="4359" width="24.5703125" style="45" bestFit="1" customWidth="1"/>
    <col min="4360" max="4605" width="9.140625" style="45"/>
    <col min="4606" max="4606" width="6.42578125" style="45" customWidth="1"/>
    <col min="4607" max="4607" width="6.5703125" style="45" customWidth="1"/>
    <col min="4608" max="4608" width="51.42578125" style="45" customWidth="1"/>
    <col min="4609" max="4609" width="24.5703125" style="45" bestFit="1" customWidth="1"/>
    <col min="4610" max="4610" width="23.140625" style="45" bestFit="1" customWidth="1"/>
    <col min="4611" max="4611" width="24.5703125" style="45" bestFit="1" customWidth="1"/>
    <col min="4612" max="4612" width="19.42578125" style="45" bestFit="1" customWidth="1"/>
    <col min="4613" max="4614" width="23.140625" style="45" bestFit="1" customWidth="1"/>
    <col min="4615" max="4615" width="24.5703125" style="45" bestFit="1" customWidth="1"/>
    <col min="4616" max="4861" width="9.140625" style="45"/>
    <col min="4862" max="4862" width="6.42578125" style="45" customWidth="1"/>
    <col min="4863" max="4863" width="6.5703125" style="45" customWidth="1"/>
    <col min="4864" max="4864" width="51.42578125" style="45" customWidth="1"/>
    <col min="4865" max="4865" width="24.5703125" style="45" bestFit="1" customWidth="1"/>
    <col min="4866" max="4866" width="23.140625" style="45" bestFit="1" customWidth="1"/>
    <col min="4867" max="4867" width="24.5703125" style="45" bestFit="1" customWidth="1"/>
    <col min="4868" max="4868" width="19.42578125" style="45" bestFit="1" customWidth="1"/>
    <col min="4869" max="4870" width="23.140625" style="45" bestFit="1" customWidth="1"/>
    <col min="4871" max="4871" width="24.5703125" style="45" bestFit="1" customWidth="1"/>
    <col min="4872" max="5117" width="9.140625" style="45"/>
    <col min="5118" max="5118" width="6.42578125" style="45" customWidth="1"/>
    <col min="5119" max="5119" width="6.5703125" style="45" customWidth="1"/>
    <col min="5120" max="5120" width="51.42578125" style="45" customWidth="1"/>
    <col min="5121" max="5121" width="24.5703125" style="45" bestFit="1" customWidth="1"/>
    <col min="5122" max="5122" width="23.140625" style="45" bestFit="1" customWidth="1"/>
    <col min="5123" max="5123" width="24.5703125" style="45" bestFit="1" customWidth="1"/>
    <col min="5124" max="5124" width="19.42578125" style="45" bestFit="1" customWidth="1"/>
    <col min="5125" max="5126" width="23.140625" style="45" bestFit="1" customWidth="1"/>
    <col min="5127" max="5127" width="24.5703125" style="45" bestFit="1" customWidth="1"/>
    <col min="5128" max="5373" width="9.140625" style="45"/>
    <col min="5374" max="5374" width="6.42578125" style="45" customWidth="1"/>
    <col min="5375" max="5375" width="6.5703125" style="45" customWidth="1"/>
    <col min="5376" max="5376" width="51.42578125" style="45" customWidth="1"/>
    <col min="5377" max="5377" width="24.5703125" style="45" bestFit="1" customWidth="1"/>
    <col min="5378" max="5378" width="23.140625" style="45" bestFit="1" customWidth="1"/>
    <col min="5379" max="5379" width="24.5703125" style="45" bestFit="1" customWidth="1"/>
    <col min="5380" max="5380" width="19.42578125" style="45" bestFit="1" customWidth="1"/>
    <col min="5381" max="5382" width="23.140625" style="45" bestFit="1" customWidth="1"/>
    <col min="5383" max="5383" width="24.5703125" style="45" bestFit="1" customWidth="1"/>
    <col min="5384" max="5629" width="9.140625" style="45"/>
    <col min="5630" max="5630" width="6.42578125" style="45" customWidth="1"/>
    <col min="5631" max="5631" width="6.5703125" style="45" customWidth="1"/>
    <col min="5632" max="5632" width="51.42578125" style="45" customWidth="1"/>
    <col min="5633" max="5633" width="24.5703125" style="45" bestFit="1" customWidth="1"/>
    <col min="5634" max="5634" width="23.140625" style="45" bestFit="1" customWidth="1"/>
    <col min="5635" max="5635" width="24.5703125" style="45" bestFit="1" customWidth="1"/>
    <col min="5636" max="5636" width="19.42578125" style="45" bestFit="1" customWidth="1"/>
    <col min="5637" max="5638" width="23.140625" style="45" bestFit="1" customWidth="1"/>
    <col min="5639" max="5639" width="24.5703125" style="45" bestFit="1" customWidth="1"/>
    <col min="5640" max="5885" width="9.140625" style="45"/>
    <col min="5886" max="5886" width="6.42578125" style="45" customWidth="1"/>
    <col min="5887" max="5887" width="6.5703125" style="45" customWidth="1"/>
    <col min="5888" max="5888" width="51.42578125" style="45" customWidth="1"/>
    <col min="5889" max="5889" width="24.5703125" style="45" bestFit="1" customWidth="1"/>
    <col min="5890" max="5890" width="23.140625" style="45" bestFit="1" customWidth="1"/>
    <col min="5891" max="5891" width="24.5703125" style="45" bestFit="1" customWidth="1"/>
    <col min="5892" max="5892" width="19.42578125" style="45" bestFit="1" customWidth="1"/>
    <col min="5893" max="5894" width="23.140625" style="45" bestFit="1" customWidth="1"/>
    <col min="5895" max="5895" width="24.5703125" style="45" bestFit="1" customWidth="1"/>
    <col min="5896" max="6141" width="9.140625" style="45"/>
    <col min="6142" max="6142" width="6.42578125" style="45" customWidth="1"/>
    <col min="6143" max="6143" width="6.5703125" style="45" customWidth="1"/>
    <col min="6144" max="6144" width="51.42578125" style="45" customWidth="1"/>
    <col min="6145" max="6145" width="24.5703125" style="45" bestFit="1" customWidth="1"/>
    <col min="6146" max="6146" width="23.140625" style="45" bestFit="1" customWidth="1"/>
    <col min="6147" max="6147" width="24.5703125" style="45" bestFit="1" customWidth="1"/>
    <col min="6148" max="6148" width="19.42578125" style="45" bestFit="1" customWidth="1"/>
    <col min="6149" max="6150" width="23.140625" style="45" bestFit="1" customWidth="1"/>
    <col min="6151" max="6151" width="24.5703125" style="45" bestFit="1" customWidth="1"/>
    <col min="6152" max="6397" width="9.140625" style="45"/>
    <col min="6398" max="6398" width="6.42578125" style="45" customWidth="1"/>
    <col min="6399" max="6399" width="6.5703125" style="45" customWidth="1"/>
    <col min="6400" max="6400" width="51.42578125" style="45" customWidth="1"/>
    <col min="6401" max="6401" width="24.5703125" style="45" bestFit="1" customWidth="1"/>
    <col min="6402" max="6402" width="23.140625" style="45" bestFit="1" customWidth="1"/>
    <col min="6403" max="6403" width="24.5703125" style="45" bestFit="1" customWidth="1"/>
    <col min="6404" max="6404" width="19.42578125" style="45" bestFit="1" customWidth="1"/>
    <col min="6405" max="6406" width="23.140625" style="45" bestFit="1" customWidth="1"/>
    <col min="6407" max="6407" width="24.5703125" style="45" bestFit="1" customWidth="1"/>
    <col min="6408" max="6653" width="9.140625" style="45"/>
    <col min="6654" max="6654" width="6.42578125" style="45" customWidth="1"/>
    <col min="6655" max="6655" width="6.5703125" style="45" customWidth="1"/>
    <col min="6656" max="6656" width="51.42578125" style="45" customWidth="1"/>
    <col min="6657" max="6657" width="24.5703125" style="45" bestFit="1" customWidth="1"/>
    <col min="6658" max="6658" width="23.140625" style="45" bestFit="1" customWidth="1"/>
    <col min="6659" max="6659" width="24.5703125" style="45" bestFit="1" customWidth="1"/>
    <col min="6660" max="6660" width="19.42578125" style="45" bestFit="1" customWidth="1"/>
    <col min="6661" max="6662" width="23.140625" style="45" bestFit="1" customWidth="1"/>
    <col min="6663" max="6663" width="24.5703125" style="45" bestFit="1" customWidth="1"/>
    <col min="6664" max="6909" width="9.140625" style="45"/>
    <col min="6910" max="6910" width="6.42578125" style="45" customWidth="1"/>
    <col min="6911" max="6911" width="6.5703125" style="45" customWidth="1"/>
    <col min="6912" max="6912" width="51.42578125" style="45" customWidth="1"/>
    <col min="6913" max="6913" width="24.5703125" style="45" bestFit="1" customWidth="1"/>
    <col min="6914" max="6914" width="23.140625" style="45" bestFit="1" customWidth="1"/>
    <col min="6915" max="6915" width="24.5703125" style="45" bestFit="1" customWidth="1"/>
    <col min="6916" max="6916" width="19.42578125" style="45" bestFit="1" customWidth="1"/>
    <col min="6917" max="6918" width="23.140625" style="45" bestFit="1" customWidth="1"/>
    <col min="6919" max="6919" width="24.5703125" style="45" bestFit="1" customWidth="1"/>
    <col min="6920" max="7165" width="9.140625" style="45"/>
    <col min="7166" max="7166" width="6.42578125" style="45" customWidth="1"/>
    <col min="7167" max="7167" width="6.5703125" style="45" customWidth="1"/>
    <col min="7168" max="7168" width="51.42578125" style="45" customWidth="1"/>
    <col min="7169" max="7169" width="24.5703125" style="45" bestFit="1" customWidth="1"/>
    <col min="7170" max="7170" width="23.140625" style="45" bestFit="1" customWidth="1"/>
    <col min="7171" max="7171" width="24.5703125" style="45" bestFit="1" customWidth="1"/>
    <col min="7172" max="7172" width="19.42578125" style="45" bestFit="1" customWidth="1"/>
    <col min="7173" max="7174" width="23.140625" style="45" bestFit="1" customWidth="1"/>
    <col min="7175" max="7175" width="24.5703125" style="45" bestFit="1" customWidth="1"/>
    <col min="7176" max="7421" width="9.140625" style="45"/>
    <col min="7422" max="7422" width="6.42578125" style="45" customWidth="1"/>
    <col min="7423" max="7423" width="6.5703125" style="45" customWidth="1"/>
    <col min="7424" max="7424" width="51.42578125" style="45" customWidth="1"/>
    <col min="7425" max="7425" width="24.5703125" style="45" bestFit="1" customWidth="1"/>
    <col min="7426" max="7426" width="23.140625" style="45" bestFit="1" customWidth="1"/>
    <col min="7427" max="7427" width="24.5703125" style="45" bestFit="1" customWidth="1"/>
    <col min="7428" max="7428" width="19.42578125" style="45" bestFit="1" customWidth="1"/>
    <col min="7429" max="7430" width="23.140625" style="45" bestFit="1" customWidth="1"/>
    <col min="7431" max="7431" width="24.5703125" style="45" bestFit="1" customWidth="1"/>
    <col min="7432" max="7677" width="9.140625" style="45"/>
    <col min="7678" max="7678" width="6.42578125" style="45" customWidth="1"/>
    <col min="7679" max="7679" width="6.5703125" style="45" customWidth="1"/>
    <col min="7680" max="7680" width="51.42578125" style="45" customWidth="1"/>
    <col min="7681" max="7681" width="24.5703125" style="45" bestFit="1" customWidth="1"/>
    <col min="7682" max="7682" width="23.140625" style="45" bestFit="1" customWidth="1"/>
    <col min="7683" max="7683" width="24.5703125" style="45" bestFit="1" customWidth="1"/>
    <col min="7684" max="7684" width="19.42578125" style="45" bestFit="1" customWidth="1"/>
    <col min="7685" max="7686" width="23.140625" style="45" bestFit="1" customWidth="1"/>
    <col min="7687" max="7687" width="24.5703125" style="45" bestFit="1" customWidth="1"/>
    <col min="7688" max="7933" width="9.140625" style="45"/>
    <col min="7934" max="7934" width="6.42578125" style="45" customWidth="1"/>
    <col min="7935" max="7935" width="6.5703125" style="45" customWidth="1"/>
    <col min="7936" max="7936" width="51.42578125" style="45" customWidth="1"/>
    <col min="7937" max="7937" width="24.5703125" style="45" bestFit="1" customWidth="1"/>
    <col min="7938" max="7938" width="23.140625" style="45" bestFit="1" customWidth="1"/>
    <col min="7939" max="7939" width="24.5703125" style="45" bestFit="1" customWidth="1"/>
    <col min="7940" max="7940" width="19.42578125" style="45" bestFit="1" customWidth="1"/>
    <col min="7941" max="7942" width="23.140625" style="45" bestFit="1" customWidth="1"/>
    <col min="7943" max="7943" width="24.5703125" style="45" bestFit="1" customWidth="1"/>
    <col min="7944" max="8189" width="9.140625" style="45"/>
    <col min="8190" max="8190" width="6.42578125" style="45" customWidth="1"/>
    <col min="8191" max="8191" width="6.5703125" style="45" customWidth="1"/>
    <col min="8192" max="8192" width="51.42578125" style="45" customWidth="1"/>
    <col min="8193" max="8193" width="24.5703125" style="45" bestFit="1" customWidth="1"/>
    <col min="8194" max="8194" width="23.140625" style="45" bestFit="1" customWidth="1"/>
    <col min="8195" max="8195" width="24.5703125" style="45" bestFit="1" customWidth="1"/>
    <col min="8196" max="8196" width="19.42578125" style="45" bestFit="1" customWidth="1"/>
    <col min="8197" max="8198" width="23.140625" style="45" bestFit="1" customWidth="1"/>
    <col min="8199" max="8199" width="24.5703125" style="45" bestFit="1" customWidth="1"/>
    <col min="8200" max="8445" width="9.140625" style="45"/>
    <col min="8446" max="8446" width="6.42578125" style="45" customWidth="1"/>
    <col min="8447" max="8447" width="6.5703125" style="45" customWidth="1"/>
    <col min="8448" max="8448" width="51.42578125" style="45" customWidth="1"/>
    <col min="8449" max="8449" width="24.5703125" style="45" bestFit="1" customWidth="1"/>
    <col min="8450" max="8450" width="23.140625" style="45" bestFit="1" customWidth="1"/>
    <col min="8451" max="8451" width="24.5703125" style="45" bestFit="1" customWidth="1"/>
    <col min="8452" max="8452" width="19.42578125" style="45" bestFit="1" customWidth="1"/>
    <col min="8453" max="8454" width="23.140625" style="45" bestFit="1" customWidth="1"/>
    <col min="8455" max="8455" width="24.5703125" style="45" bestFit="1" customWidth="1"/>
    <col min="8456" max="8701" width="9.140625" style="45"/>
    <col min="8702" max="8702" width="6.42578125" style="45" customWidth="1"/>
    <col min="8703" max="8703" width="6.5703125" style="45" customWidth="1"/>
    <col min="8704" max="8704" width="51.42578125" style="45" customWidth="1"/>
    <col min="8705" max="8705" width="24.5703125" style="45" bestFit="1" customWidth="1"/>
    <col min="8706" max="8706" width="23.140625" style="45" bestFit="1" customWidth="1"/>
    <col min="8707" max="8707" width="24.5703125" style="45" bestFit="1" customWidth="1"/>
    <col min="8708" max="8708" width="19.42578125" style="45" bestFit="1" customWidth="1"/>
    <col min="8709" max="8710" width="23.140625" style="45" bestFit="1" customWidth="1"/>
    <col min="8711" max="8711" width="24.5703125" style="45" bestFit="1" customWidth="1"/>
    <col min="8712" max="8957" width="9.140625" style="45"/>
    <col min="8958" max="8958" width="6.42578125" style="45" customWidth="1"/>
    <col min="8959" max="8959" width="6.5703125" style="45" customWidth="1"/>
    <col min="8960" max="8960" width="51.42578125" style="45" customWidth="1"/>
    <col min="8961" max="8961" width="24.5703125" style="45" bestFit="1" customWidth="1"/>
    <col min="8962" max="8962" width="23.140625" style="45" bestFit="1" customWidth="1"/>
    <col min="8963" max="8963" width="24.5703125" style="45" bestFit="1" customWidth="1"/>
    <col min="8964" max="8964" width="19.42578125" style="45" bestFit="1" customWidth="1"/>
    <col min="8965" max="8966" width="23.140625" style="45" bestFit="1" customWidth="1"/>
    <col min="8967" max="8967" width="24.5703125" style="45" bestFit="1" customWidth="1"/>
    <col min="8968" max="9213" width="9.140625" style="45"/>
    <col min="9214" max="9214" width="6.42578125" style="45" customWidth="1"/>
    <col min="9215" max="9215" width="6.5703125" style="45" customWidth="1"/>
    <col min="9216" max="9216" width="51.42578125" style="45" customWidth="1"/>
    <col min="9217" max="9217" width="24.5703125" style="45" bestFit="1" customWidth="1"/>
    <col min="9218" max="9218" width="23.140625" style="45" bestFit="1" customWidth="1"/>
    <col min="9219" max="9219" width="24.5703125" style="45" bestFit="1" customWidth="1"/>
    <col min="9220" max="9220" width="19.42578125" style="45" bestFit="1" customWidth="1"/>
    <col min="9221" max="9222" width="23.140625" style="45" bestFit="1" customWidth="1"/>
    <col min="9223" max="9223" width="24.5703125" style="45" bestFit="1" customWidth="1"/>
    <col min="9224" max="9469" width="9.140625" style="45"/>
    <col min="9470" max="9470" width="6.42578125" style="45" customWidth="1"/>
    <col min="9471" max="9471" width="6.5703125" style="45" customWidth="1"/>
    <col min="9472" max="9472" width="51.42578125" style="45" customWidth="1"/>
    <col min="9473" max="9473" width="24.5703125" style="45" bestFit="1" customWidth="1"/>
    <col min="9474" max="9474" width="23.140625" style="45" bestFit="1" customWidth="1"/>
    <col min="9475" max="9475" width="24.5703125" style="45" bestFit="1" customWidth="1"/>
    <col min="9476" max="9476" width="19.42578125" style="45" bestFit="1" customWidth="1"/>
    <col min="9477" max="9478" width="23.140625" style="45" bestFit="1" customWidth="1"/>
    <col min="9479" max="9479" width="24.5703125" style="45" bestFit="1" customWidth="1"/>
    <col min="9480" max="9725" width="9.140625" style="45"/>
    <col min="9726" max="9726" width="6.42578125" style="45" customWidth="1"/>
    <col min="9727" max="9727" width="6.5703125" style="45" customWidth="1"/>
    <col min="9728" max="9728" width="51.42578125" style="45" customWidth="1"/>
    <col min="9729" max="9729" width="24.5703125" style="45" bestFit="1" customWidth="1"/>
    <col min="9730" max="9730" width="23.140625" style="45" bestFit="1" customWidth="1"/>
    <col min="9731" max="9731" width="24.5703125" style="45" bestFit="1" customWidth="1"/>
    <col min="9732" max="9732" width="19.42578125" style="45" bestFit="1" customWidth="1"/>
    <col min="9733" max="9734" width="23.140625" style="45" bestFit="1" customWidth="1"/>
    <col min="9735" max="9735" width="24.5703125" style="45" bestFit="1" customWidth="1"/>
    <col min="9736" max="9981" width="9.140625" style="45"/>
    <col min="9982" max="9982" width="6.42578125" style="45" customWidth="1"/>
    <col min="9983" max="9983" width="6.5703125" style="45" customWidth="1"/>
    <col min="9984" max="9984" width="51.42578125" style="45" customWidth="1"/>
    <col min="9985" max="9985" width="24.5703125" style="45" bestFit="1" customWidth="1"/>
    <col min="9986" max="9986" width="23.140625" style="45" bestFit="1" customWidth="1"/>
    <col min="9987" max="9987" width="24.5703125" style="45" bestFit="1" customWidth="1"/>
    <col min="9988" max="9988" width="19.42578125" style="45" bestFit="1" customWidth="1"/>
    <col min="9989" max="9990" width="23.140625" style="45" bestFit="1" customWidth="1"/>
    <col min="9991" max="9991" width="24.5703125" style="45" bestFit="1" customWidth="1"/>
    <col min="9992" max="10237" width="9.140625" style="45"/>
    <col min="10238" max="10238" width="6.42578125" style="45" customWidth="1"/>
    <col min="10239" max="10239" width="6.5703125" style="45" customWidth="1"/>
    <col min="10240" max="10240" width="51.42578125" style="45" customWidth="1"/>
    <col min="10241" max="10241" width="24.5703125" style="45" bestFit="1" customWidth="1"/>
    <col min="10242" max="10242" width="23.140625" style="45" bestFit="1" customWidth="1"/>
    <col min="10243" max="10243" width="24.5703125" style="45" bestFit="1" customWidth="1"/>
    <col min="10244" max="10244" width="19.42578125" style="45" bestFit="1" customWidth="1"/>
    <col min="10245" max="10246" width="23.140625" style="45" bestFit="1" customWidth="1"/>
    <col min="10247" max="10247" width="24.5703125" style="45" bestFit="1" customWidth="1"/>
    <col min="10248" max="10493" width="9.140625" style="45"/>
    <col min="10494" max="10494" width="6.42578125" style="45" customWidth="1"/>
    <col min="10495" max="10495" width="6.5703125" style="45" customWidth="1"/>
    <col min="10496" max="10496" width="51.42578125" style="45" customWidth="1"/>
    <col min="10497" max="10497" width="24.5703125" style="45" bestFit="1" customWidth="1"/>
    <col min="10498" max="10498" width="23.140625" style="45" bestFit="1" customWidth="1"/>
    <col min="10499" max="10499" width="24.5703125" style="45" bestFit="1" customWidth="1"/>
    <col min="10500" max="10500" width="19.42578125" style="45" bestFit="1" customWidth="1"/>
    <col min="10501" max="10502" width="23.140625" style="45" bestFit="1" customWidth="1"/>
    <col min="10503" max="10503" width="24.5703125" style="45" bestFit="1" customWidth="1"/>
    <col min="10504" max="10749" width="9.140625" style="45"/>
    <col min="10750" max="10750" width="6.42578125" style="45" customWidth="1"/>
    <col min="10751" max="10751" width="6.5703125" style="45" customWidth="1"/>
    <col min="10752" max="10752" width="51.42578125" style="45" customWidth="1"/>
    <col min="10753" max="10753" width="24.5703125" style="45" bestFit="1" customWidth="1"/>
    <col min="10754" max="10754" width="23.140625" style="45" bestFit="1" customWidth="1"/>
    <col min="10755" max="10755" width="24.5703125" style="45" bestFit="1" customWidth="1"/>
    <col min="10756" max="10756" width="19.42578125" style="45" bestFit="1" customWidth="1"/>
    <col min="10757" max="10758" width="23.140625" style="45" bestFit="1" customWidth="1"/>
    <col min="10759" max="10759" width="24.5703125" style="45" bestFit="1" customWidth="1"/>
    <col min="10760" max="11005" width="9.140625" style="45"/>
    <col min="11006" max="11006" width="6.42578125" style="45" customWidth="1"/>
    <col min="11007" max="11007" width="6.5703125" style="45" customWidth="1"/>
    <col min="11008" max="11008" width="51.42578125" style="45" customWidth="1"/>
    <col min="11009" max="11009" width="24.5703125" style="45" bestFit="1" customWidth="1"/>
    <col min="11010" max="11010" width="23.140625" style="45" bestFit="1" customWidth="1"/>
    <col min="11011" max="11011" width="24.5703125" style="45" bestFit="1" customWidth="1"/>
    <col min="11012" max="11012" width="19.42578125" style="45" bestFit="1" customWidth="1"/>
    <col min="11013" max="11014" width="23.140625" style="45" bestFit="1" customWidth="1"/>
    <col min="11015" max="11015" width="24.5703125" style="45" bestFit="1" customWidth="1"/>
    <col min="11016" max="11261" width="9.140625" style="45"/>
    <col min="11262" max="11262" width="6.42578125" style="45" customWidth="1"/>
    <col min="11263" max="11263" width="6.5703125" style="45" customWidth="1"/>
    <col min="11264" max="11264" width="51.42578125" style="45" customWidth="1"/>
    <col min="11265" max="11265" width="24.5703125" style="45" bestFit="1" customWidth="1"/>
    <col min="11266" max="11266" width="23.140625" style="45" bestFit="1" customWidth="1"/>
    <col min="11267" max="11267" width="24.5703125" style="45" bestFit="1" customWidth="1"/>
    <col min="11268" max="11268" width="19.42578125" style="45" bestFit="1" customWidth="1"/>
    <col min="11269" max="11270" width="23.140625" style="45" bestFit="1" customWidth="1"/>
    <col min="11271" max="11271" width="24.5703125" style="45" bestFit="1" customWidth="1"/>
    <col min="11272" max="11517" width="9.140625" style="45"/>
    <col min="11518" max="11518" width="6.42578125" style="45" customWidth="1"/>
    <col min="11519" max="11519" width="6.5703125" style="45" customWidth="1"/>
    <col min="11520" max="11520" width="51.42578125" style="45" customWidth="1"/>
    <col min="11521" max="11521" width="24.5703125" style="45" bestFit="1" customWidth="1"/>
    <col min="11522" max="11522" width="23.140625" style="45" bestFit="1" customWidth="1"/>
    <col min="11523" max="11523" width="24.5703125" style="45" bestFit="1" customWidth="1"/>
    <col min="11524" max="11524" width="19.42578125" style="45" bestFit="1" customWidth="1"/>
    <col min="11525" max="11526" width="23.140625" style="45" bestFit="1" customWidth="1"/>
    <col min="11527" max="11527" width="24.5703125" style="45" bestFit="1" customWidth="1"/>
    <col min="11528" max="11773" width="9.140625" style="45"/>
    <col min="11774" max="11774" width="6.42578125" style="45" customWidth="1"/>
    <col min="11775" max="11775" width="6.5703125" style="45" customWidth="1"/>
    <col min="11776" max="11776" width="51.42578125" style="45" customWidth="1"/>
    <col min="11777" max="11777" width="24.5703125" style="45" bestFit="1" customWidth="1"/>
    <col min="11778" max="11778" width="23.140625" style="45" bestFit="1" customWidth="1"/>
    <col min="11779" max="11779" width="24.5703125" style="45" bestFit="1" customWidth="1"/>
    <col min="11780" max="11780" width="19.42578125" style="45" bestFit="1" customWidth="1"/>
    <col min="11781" max="11782" width="23.140625" style="45" bestFit="1" customWidth="1"/>
    <col min="11783" max="11783" width="24.5703125" style="45" bestFit="1" customWidth="1"/>
    <col min="11784" max="12029" width="9.140625" style="45"/>
    <col min="12030" max="12030" width="6.42578125" style="45" customWidth="1"/>
    <col min="12031" max="12031" width="6.5703125" style="45" customWidth="1"/>
    <col min="12032" max="12032" width="51.42578125" style="45" customWidth="1"/>
    <col min="12033" max="12033" width="24.5703125" style="45" bestFit="1" customWidth="1"/>
    <col min="12034" max="12034" width="23.140625" style="45" bestFit="1" customWidth="1"/>
    <col min="12035" max="12035" width="24.5703125" style="45" bestFit="1" customWidth="1"/>
    <col min="12036" max="12036" width="19.42578125" style="45" bestFit="1" customWidth="1"/>
    <col min="12037" max="12038" width="23.140625" style="45" bestFit="1" customWidth="1"/>
    <col min="12039" max="12039" width="24.5703125" style="45" bestFit="1" customWidth="1"/>
    <col min="12040" max="12285" width="9.140625" style="45"/>
    <col min="12286" max="12286" width="6.42578125" style="45" customWidth="1"/>
    <col min="12287" max="12287" width="6.5703125" style="45" customWidth="1"/>
    <col min="12288" max="12288" width="51.42578125" style="45" customWidth="1"/>
    <col min="12289" max="12289" width="24.5703125" style="45" bestFit="1" customWidth="1"/>
    <col min="12290" max="12290" width="23.140625" style="45" bestFit="1" customWidth="1"/>
    <col min="12291" max="12291" width="24.5703125" style="45" bestFit="1" customWidth="1"/>
    <col min="12292" max="12292" width="19.42578125" style="45" bestFit="1" customWidth="1"/>
    <col min="12293" max="12294" width="23.140625" style="45" bestFit="1" customWidth="1"/>
    <col min="12295" max="12295" width="24.5703125" style="45" bestFit="1" customWidth="1"/>
    <col min="12296" max="12541" width="9.140625" style="45"/>
    <col min="12542" max="12542" width="6.42578125" style="45" customWidth="1"/>
    <col min="12543" max="12543" width="6.5703125" style="45" customWidth="1"/>
    <col min="12544" max="12544" width="51.42578125" style="45" customWidth="1"/>
    <col min="12545" max="12545" width="24.5703125" style="45" bestFit="1" customWidth="1"/>
    <col min="12546" max="12546" width="23.140625" style="45" bestFit="1" customWidth="1"/>
    <col min="12547" max="12547" width="24.5703125" style="45" bestFit="1" customWidth="1"/>
    <col min="12548" max="12548" width="19.42578125" style="45" bestFit="1" customWidth="1"/>
    <col min="12549" max="12550" width="23.140625" style="45" bestFit="1" customWidth="1"/>
    <col min="12551" max="12551" width="24.5703125" style="45" bestFit="1" customWidth="1"/>
    <col min="12552" max="12797" width="9.140625" style="45"/>
    <col min="12798" max="12798" width="6.42578125" style="45" customWidth="1"/>
    <col min="12799" max="12799" width="6.5703125" style="45" customWidth="1"/>
    <col min="12800" max="12800" width="51.42578125" style="45" customWidth="1"/>
    <col min="12801" max="12801" width="24.5703125" style="45" bestFit="1" customWidth="1"/>
    <col min="12802" max="12802" width="23.140625" style="45" bestFit="1" customWidth="1"/>
    <col min="12803" max="12803" width="24.5703125" style="45" bestFit="1" customWidth="1"/>
    <col min="12804" max="12804" width="19.42578125" style="45" bestFit="1" customWidth="1"/>
    <col min="12805" max="12806" width="23.140625" style="45" bestFit="1" customWidth="1"/>
    <col min="12807" max="12807" width="24.5703125" style="45" bestFit="1" customWidth="1"/>
    <col min="12808" max="13053" width="9.140625" style="45"/>
    <col min="13054" max="13054" width="6.42578125" style="45" customWidth="1"/>
    <col min="13055" max="13055" width="6.5703125" style="45" customWidth="1"/>
    <col min="13056" max="13056" width="51.42578125" style="45" customWidth="1"/>
    <col min="13057" max="13057" width="24.5703125" style="45" bestFit="1" customWidth="1"/>
    <col min="13058" max="13058" width="23.140625" style="45" bestFit="1" customWidth="1"/>
    <col min="13059" max="13059" width="24.5703125" style="45" bestFit="1" customWidth="1"/>
    <col min="13060" max="13060" width="19.42578125" style="45" bestFit="1" customWidth="1"/>
    <col min="13061" max="13062" width="23.140625" style="45" bestFit="1" customWidth="1"/>
    <col min="13063" max="13063" width="24.5703125" style="45" bestFit="1" customWidth="1"/>
    <col min="13064" max="13309" width="9.140625" style="45"/>
    <col min="13310" max="13310" width="6.42578125" style="45" customWidth="1"/>
    <col min="13311" max="13311" width="6.5703125" style="45" customWidth="1"/>
    <col min="13312" max="13312" width="51.42578125" style="45" customWidth="1"/>
    <col min="13313" max="13313" width="24.5703125" style="45" bestFit="1" customWidth="1"/>
    <col min="13314" max="13314" width="23.140625" style="45" bestFit="1" customWidth="1"/>
    <col min="13315" max="13315" width="24.5703125" style="45" bestFit="1" customWidth="1"/>
    <col min="13316" max="13316" width="19.42578125" style="45" bestFit="1" customWidth="1"/>
    <col min="13317" max="13318" width="23.140625" style="45" bestFit="1" customWidth="1"/>
    <col min="13319" max="13319" width="24.5703125" style="45" bestFit="1" customWidth="1"/>
    <col min="13320" max="13565" width="9.140625" style="45"/>
    <col min="13566" max="13566" width="6.42578125" style="45" customWidth="1"/>
    <col min="13567" max="13567" width="6.5703125" style="45" customWidth="1"/>
    <col min="13568" max="13568" width="51.42578125" style="45" customWidth="1"/>
    <col min="13569" max="13569" width="24.5703125" style="45" bestFit="1" customWidth="1"/>
    <col min="13570" max="13570" width="23.140625" style="45" bestFit="1" customWidth="1"/>
    <col min="13571" max="13571" width="24.5703125" style="45" bestFit="1" customWidth="1"/>
    <col min="13572" max="13572" width="19.42578125" style="45" bestFit="1" customWidth="1"/>
    <col min="13573" max="13574" width="23.140625" style="45" bestFit="1" customWidth="1"/>
    <col min="13575" max="13575" width="24.5703125" style="45" bestFit="1" customWidth="1"/>
    <col min="13576" max="13821" width="9.140625" style="45"/>
    <col min="13822" max="13822" width="6.42578125" style="45" customWidth="1"/>
    <col min="13823" max="13823" width="6.5703125" style="45" customWidth="1"/>
    <col min="13824" max="13824" width="51.42578125" style="45" customWidth="1"/>
    <col min="13825" max="13825" width="24.5703125" style="45" bestFit="1" customWidth="1"/>
    <col min="13826" max="13826" width="23.140625" style="45" bestFit="1" customWidth="1"/>
    <col min="13827" max="13827" width="24.5703125" style="45" bestFit="1" customWidth="1"/>
    <col min="13828" max="13828" width="19.42578125" style="45" bestFit="1" customWidth="1"/>
    <col min="13829" max="13830" width="23.140625" style="45" bestFit="1" customWidth="1"/>
    <col min="13831" max="13831" width="24.5703125" style="45" bestFit="1" customWidth="1"/>
    <col min="13832" max="14077" width="9.140625" style="45"/>
    <col min="14078" max="14078" width="6.42578125" style="45" customWidth="1"/>
    <col min="14079" max="14079" width="6.5703125" style="45" customWidth="1"/>
    <col min="14080" max="14080" width="51.42578125" style="45" customWidth="1"/>
    <col min="14081" max="14081" width="24.5703125" style="45" bestFit="1" customWidth="1"/>
    <col min="14082" max="14082" width="23.140625" style="45" bestFit="1" customWidth="1"/>
    <col min="14083" max="14083" width="24.5703125" style="45" bestFit="1" customWidth="1"/>
    <col min="14084" max="14084" width="19.42578125" style="45" bestFit="1" customWidth="1"/>
    <col min="14085" max="14086" width="23.140625" style="45" bestFit="1" customWidth="1"/>
    <col min="14087" max="14087" width="24.5703125" style="45" bestFit="1" customWidth="1"/>
    <col min="14088" max="14333" width="9.140625" style="45"/>
    <col min="14334" max="14334" width="6.42578125" style="45" customWidth="1"/>
    <col min="14335" max="14335" width="6.5703125" style="45" customWidth="1"/>
    <col min="14336" max="14336" width="51.42578125" style="45" customWidth="1"/>
    <col min="14337" max="14337" width="24.5703125" style="45" bestFit="1" customWidth="1"/>
    <col min="14338" max="14338" width="23.140625" style="45" bestFit="1" customWidth="1"/>
    <col min="14339" max="14339" width="24.5703125" style="45" bestFit="1" customWidth="1"/>
    <col min="14340" max="14340" width="19.42578125" style="45" bestFit="1" customWidth="1"/>
    <col min="14341" max="14342" width="23.140625" style="45" bestFit="1" customWidth="1"/>
    <col min="14343" max="14343" width="24.5703125" style="45" bestFit="1" customWidth="1"/>
    <col min="14344" max="14589" width="9.140625" style="45"/>
    <col min="14590" max="14590" width="6.42578125" style="45" customWidth="1"/>
    <col min="14591" max="14591" width="6.5703125" style="45" customWidth="1"/>
    <col min="14592" max="14592" width="51.42578125" style="45" customWidth="1"/>
    <col min="14593" max="14593" width="24.5703125" style="45" bestFit="1" customWidth="1"/>
    <col min="14594" max="14594" width="23.140625" style="45" bestFit="1" customWidth="1"/>
    <col min="14595" max="14595" width="24.5703125" style="45" bestFit="1" customWidth="1"/>
    <col min="14596" max="14596" width="19.42578125" style="45" bestFit="1" customWidth="1"/>
    <col min="14597" max="14598" width="23.140625" style="45" bestFit="1" customWidth="1"/>
    <col min="14599" max="14599" width="24.5703125" style="45" bestFit="1" customWidth="1"/>
    <col min="14600" max="14845" width="9.140625" style="45"/>
    <col min="14846" max="14846" width="6.42578125" style="45" customWidth="1"/>
    <col min="14847" max="14847" width="6.5703125" style="45" customWidth="1"/>
    <col min="14848" max="14848" width="51.42578125" style="45" customWidth="1"/>
    <col min="14849" max="14849" width="24.5703125" style="45" bestFit="1" customWidth="1"/>
    <col min="14850" max="14850" width="23.140625" style="45" bestFit="1" customWidth="1"/>
    <col min="14851" max="14851" width="24.5703125" style="45" bestFit="1" customWidth="1"/>
    <col min="14852" max="14852" width="19.42578125" style="45" bestFit="1" customWidth="1"/>
    <col min="14853" max="14854" width="23.140625" style="45" bestFit="1" customWidth="1"/>
    <col min="14855" max="14855" width="24.5703125" style="45" bestFit="1" customWidth="1"/>
    <col min="14856" max="15101" width="9.140625" style="45"/>
    <col min="15102" max="15102" width="6.42578125" style="45" customWidth="1"/>
    <col min="15103" max="15103" width="6.5703125" style="45" customWidth="1"/>
    <col min="15104" max="15104" width="51.42578125" style="45" customWidth="1"/>
    <col min="15105" max="15105" width="24.5703125" style="45" bestFit="1" customWidth="1"/>
    <col min="15106" max="15106" width="23.140625" style="45" bestFit="1" customWidth="1"/>
    <col min="15107" max="15107" width="24.5703125" style="45" bestFit="1" customWidth="1"/>
    <col min="15108" max="15108" width="19.42578125" style="45" bestFit="1" customWidth="1"/>
    <col min="15109" max="15110" width="23.140625" style="45" bestFit="1" customWidth="1"/>
    <col min="15111" max="15111" width="24.5703125" style="45" bestFit="1" customWidth="1"/>
    <col min="15112" max="15357" width="9.140625" style="45"/>
    <col min="15358" max="15358" width="6.42578125" style="45" customWidth="1"/>
    <col min="15359" max="15359" width="6.5703125" style="45" customWidth="1"/>
    <col min="15360" max="15360" width="51.42578125" style="45" customWidth="1"/>
    <col min="15361" max="15361" width="24.5703125" style="45" bestFit="1" customWidth="1"/>
    <col min="15362" max="15362" width="23.140625" style="45" bestFit="1" customWidth="1"/>
    <col min="15363" max="15363" width="24.5703125" style="45" bestFit="1" customWidth="1"/>
    <col min="15364" max="15364" width="19.42578125" style="45" bestFit="1" customWidth="1"/>
    <col min="15365" max="15366" width="23.140625" style="45" bestFit="1" customWidth="1"/>
    <col min="15367" max="15367" width="24.5703125" style="45" bestFit="1" customWidth="1"/>
    <col min="15368" max="15613" width="9.140625" style="45"/>
    <col min="15614" max="15614" width="6.42578125" style="45" customWidth="1"/>
    <col min="15615" max="15615" width="6.5703125" style="45" customWidth="1"/>
    <col min="15616" max="15616" width="51.42578125" style="45" customWidth="1"/>
    <col min="15617" max="15617" width="24.5703125" style="45" bestFit="1" customWidth="1"/>
    <col min="15618" max="15618" width="23.140625" style="45" bestFit="1" customWidth="1"/>
    <col min="15619" max="15619" width="24.5703125" style="45" bestFit="1" customWidth="1"/>
    <col min="15620" max="15620" width="19.42578125" style="45" bestFit="1" customWidth="1"/>
    <col min="15621" max="15622" width="23.140625" style="45" bestFit="1" customWidth="1"/>
    <col min="15623" max="15623" width="24.5703125" style="45" bestFit="1" customWidth="1"/>
    <col min="15624" max="15869" width="9.140625" style="45"/>
    <col min="15870" max="15870" width="6.42578125" style="45" customWidth="1"/>
    <col min="15871" max="15871" width="6.5703125" style="45" customWidth="1"/>
    <col min="15872" max="15872" width="51.42578125" style="45" customWidth="1"/>
    <col min="15873" max="15873" width="24.5703125" style="45" bestFit="1" customWidth="1"/>
    <col min="15874" max="15874" width="23.140625" style="45" bestFit="1" customWidth="1"/>
    <col min="15875" max="15875" width="24.5703125" style="45" bestFit="1" customWidth="1"/>
    <col min="15876" max="15876" width="19.42578125" style="45" bestFit="1" customWidth="1"/>
    <col min="15877" max="15878" width="23.140625" style="45" bestFit="1" customWidth="1"/>
    <col min="15879" max="15879" width="24.5703125" style="45" bestFit="1" customWidth="1"/>
    <col min="15880" max="16125" width="9.140625" style="45"/>
    <col min="16126" max="16126" width="6.42578125" style="45" customWidth="1"/>
    <col min="16127" max="16127" width="6.5703125" style="45" customWidth="1"/>
    <col min="16128" max="16128" width="51.42578125" style="45" customWidth="1"/>
    <col min="16129" max="16129" width="24.5703125" style="45" bestFit="1" customWidth="1"/>
    <col min="16130" max="16130" width="23.140625" style="45" bestFit="1" customWidth="1"/>
    <col min="16131" max="16131" width="24.5703125" style="45" bestFit="1" customWidth="1"/>
    <col min="16132" max="16132" width="19.42578125" style="45" bestFit="1" customWidth="1"/>
    <col min="16133" max="16134" width="23.140625" style="45" bestFit="1" customWidth="1"/>
    <col min="16135" max="16135" width="24.5703125" style="45" bestFit="1" customWidth="1"/>
    <col min="16136" max="16384" width="9.140625" style="45"/>
  </cols>
  <sheetData>
    <row r="1" spans="1:15" ht="57.75" customHeight="1" thickBot="1" x14ac:dyDescent="0.3">
      <c r="A1" s="184" t="s">
        <v>232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 customFormat="1" ht="15.75" customHeight="1" thickBot="1" x14ac:dyDescent="0.3">
      <c r="A2" s="3"/>
      <c r="B2" s="227" t="s">
        <v>0</v>
      </c>
      <c r="C2" s="206" t="s">
        <v>1</v>
      </c>
      <c r="D2" s="206" t="s">
        <v>2</v>
      </c>
      <c r="E2" s="206" t="s">
        <v>217</v>
      </c>
      <c r="F2" s="112"/>
      <c r="G2" s="199" t="s">
        <v>220</v>
      </c>
      <c r="H2" s="200"/>
      <c r="I2" s="200"/>
      <c r="J2" s="201"/>
      <c r="K2" s="230" t="s">
        <v>212</v>
      </c>
      <c r="L2" s="231"/>
      <c r="M2" s="231"/>
      <c r="N2" s="231"/>
      <c r="O2" s="232"/>
    </row>
    <row r="3" spans="1:15" customFormat="1" ht="48" customHeight="1" x14ac:dyDescent="0.25">
      <c r="A3" s="116" t="s">
        <v>5</v>
      </c>
      <c r="B3" s="228"/>
      <c r="C3" s="207"/>
      <c r="D3" s="207"/>
      <c r="E3" s="207"/>
      <c r="F3" s="113" t="s">
        <v>216</v>
      </c>
      <c r="G3" s="125" t="s">
        <v>221</v>
      </c>
      <c r="H3" s="126" t="s">
        <v>218</v>
      </c>
      <c r="I3" s="126" t="s">
        <v>219</v>
      </c>
      <c r="J3" s="110" t="s">
        <v>10</v>
      </c>
      <c r="K3" s="233" t="s">
        <v>6</v>
      </c>
      <c r="L3" s="190" t="s">
        <v>7</v>
      </c>
      <c r="M3" s="190" t="s">
        <v>8</v>
      </c>
      <c r="N3" s="190" t="s">
        <v>9</v>
      </c>
      <c r="O3" s="194" t="s">
        <v>10</v>
      </c>
    </row>
    <row r="4" spans="1:15" customFormat="1" ht="15.75" thickBot="1" x14ac:dyDescent="0.3">
      <c r="A4" s="117"/>
      <c r="B4" s="229"/>
      <c r="C4" s="208"/>
      <c r="D4" s="208"/>
      <c r="E4" s="208"/>
      <c r="F4" s="114"/>
      <c r="G4" s="127"/>
      <c r="H4" s="128"/>
      <c r="I4" s="128"/>
      <c r="J4" s="129"/>
      <c r="K4" s="234"/>
      <c r="L4" s="191"/>
      <c r="M4" s="191"/>
      <c r="N4" s="191"/>
      <c r="O4" s="195"/>
    </row>
    <row r="5" spans="1:15" customFormat="1" ht="16.5" thickBot="1" x14ac:dyDescent="0.3">
      <c r="A5" s="202"/>
      <c r="B5" s="202"/>
      <c r="C5" s="9">
        <v>0</v>
      </c>
      <c r="D5" s="10">
        <v>1</v>
      </c>
      <c r="E5" s="9">
        <v>2</v>
      </c>
      <c r="F5" s="9">
        <v>3</v>
      </c>
      <c r="G5" s="73">
        <v>4</v>
      </c>
      <c r="H5" s="74">
        <v>5</v>
      </c>
      <c r="I5" s="74">
        <v>6</v>
      </c>
      <c r="J5" s="97" t="s">
        <v>222</v>
      </c>
      <c r="K5" s="96">
        <v>8</v>
      </c>
      <c r="L5" s="74">
        <v>9</v>
      </c>
      <c r="M5" s="74">
        <v>10</v>
      </c>
      <c r="N5" s="74">
        <v>11</v>
      </c>
      <c r="O5" s="97" t="s">
        <v>223</v>
      </c>
    </row>
    <row r="6" spans="1:15" ht="24" customHeight="1" x14ac:dyDescent="0.25">
      <c r="A6" s="16" t="s">
        <v>14</v>
      </c>
      <c r="B6" s="46"/>
      <c r="C6" s="174" t="s">
        <v>124</v>
      </c>
      <c r="D6" s="17">
        <v>1200000</v>
      </c>
      <c r="E6" s="17">
        <v>-54964.1</v>
      </c>
      <c r="F6" s="17">
        <v>0</v>
      </c>
      <c r="G6" s="144">
        <v>0</v>
      </c>
      <c r="H6" s="145">
        <v>0</v>
      </c>
      <c r="I6" s="145">
        <v>23278.17</v>
      </c>
      <c r="J6" s="100">
        <f>G6+H6+I6</f>
        <v>23278.17</v>
      </c>
      <c r="K6" s="98">
        <v>0</v>
      </c>
      <c r="L6" s="99">
        <v>1254964.1000000001</v>
      </c>
      <c r="M6" s="99">
        <v>87147.99</v>
      </c>
      <c r="N6" s="99">
        <v>785316.07</v>
      </c>
      <c r="O6" s="100">
        <f>L6+M6+N6</f>
        <v>2127428.16</v>
      </c>
    </row>
    <row r="7" spans="1:15" ht="24" customHeight="1" x14ac:dyDescent="0.25">
      <c r="A7" s="111" t="s">
        <v>15</v>
      </c>
      <c r="B7" s="47"/>
      <c r="C7" s="175" t="s">
        <v>125</v>
      </c>
      <c r="D7" s="21">
        <v>9150000</v>
      </c>
      <c r="E7" s="21"/>
      <c r="F7" s="21">
        <v>0</v>
      </c>
      <c r="G7" s="135">
        <v>0</v>
      </c>
      <c r="H7" s="136">
        <v>0</v>
      </c>
      <c r="I7" s="136">
        <v>1099945.77</v>
      </c>
      <c r="J7" s="102">
        <f t="shared" ref="J7:J67" si="0">G7+H7+I7</f>
        <v>1099945.77</v>
      </c>
      <c r="K7" s="101">
        <v>0</v>
      </c>
      <c r="L7" s="82">
        <v>9150000</v>
      </c>
      <c r="M7" s="82">
        <v>2347649.5</v>
      </c>
      <c r="N7" s="82">
        <v>2487389.52</v>
      </c>
      <c r="O7" s="102">
        <f t="shared" ref="O7:O67" si="1">L7+M7+N7</f>
        <v>13985039.02</v>
      </c>
    </row>
    <row r="8" spans="1:15" ht="24" customHeight="1" x14ac:dyDescent="0.25">
      <c r="A8" s="111" t="s">
        <v>18</v>
      </c>
      <c r="B8" s="47"/>
      <c r="C8" s="175" t="s">
        <v>126</v>
      </c>
      <c r="D8" s="21">
        <v>14800000</v>
      </c>
      <c r="E8" s="21"/>
      <c r="F8" s="21">
        <v>0</v>
      </c>
      <c r="G8" s="135">
        <v>0</v>
      </c>
      <c r="H8" s="136">
        <v>1191966.46</v>
      </c>
      <c r="I8" s="136">
        <v>82037.17</v>
      </c>
      <c r="J8" s="102">
        <f t="shared" si="0"/>
        <v>1274003.6299999999</v>
      </c>
      <c r="K8" s="101">
        <v>0</v>
      </c>
      <c r="L8" s="82">
        <v>14800000</v>
      </c>
      <c r="M8" s="82">
        <v>2438328.2400000002</v>
      </c>
      <c r="N8" s="82"/>
      <c r="O8" s="102">
        <f t="shared" si="1"/>
        <v>17238328.240000002</v>
      </c>
    </row>
    <row r="9" spans="1:15" ht="24" customHeight="1" x14ac:dyDescent="0.25">
      <c r="A9" s="111" t="s">
        <v>22</v>
      </c>
      <c r="B9" s="47"/>
      <c r="C9" s="175" t="s">
        <v>127</v>
      </c>
      <c r="D9" s="21">
        <v>4357000</v>
      </c>
      <c r="E9" s="21"/>
      <c r="F9" s="21">
        <v>2268185.5299999998</v>
      </c>
      <c r="G9" s="135">
        <v>0</v>
      </c>
      <c r="H9" s="136">
        <v>0</v>
      </c>
      <c r="I9" s="136">
        <v>0</v>
      </c>
      <c r="J9" s="102">
        <f t="shared" si="0"/>
        <v>0</v>
      </c>
      <c r="K9" s="101">
        <v>0</v>
      </c>
      <c r="L9" s="82">
        <v>2088814.47</v>
      </c>
      <c r="M9" s="82">
        <v>323615.87</v>
      </c>
      <c r="N9" s="82">
        <v>1417155.51</v>
      </c>
      <c r="O9" s="102">
        <f t="shared" si="1"/>
        <v>3829585.8499999996</v>
      </c>
    </row>
    <row r="10" spans="1:15" ht="24" customHeight="1" x14ac:dyDescent="0.25">
      <c r="A10" s="111" t="s">
        <v>25</v>
      </c>
      <c r="B10" s="47"/>
      <c r="C10" s="175" t="s">
        <v>128</v>
      </c>
      <c r="D10" s="21">
        <v>1500000</v>
      </c>
      <c r="E10" s="21">
        <v>-58336.58</v>
      </c>
      <c r="F10" s="21">
        <v>0</v>
      </c>
      <c r="G10" s="135">
        <v>0</v>
      </c>
      <c r="H10" s="136">
        <v>0</v>
      </c>
      <c r="I10" s="136">
        <v>0</v>
      </c>
      <c r="J10" s="102">
        <f t="shared" si="0"/>
        <v>0</v>
      </c>
      <c r="K10" s="101">
        <v>0</v>
      </c>
      <c r="L10" s="82">
        <v>1558336.58</v>
      </c>
      <c r="M10" s="82">
        <v>53251.09</v>
      </c>
      <c r="N10" s="82">
        <v>889851.63</v>
      </c>
      <c r="O10" s="102">
        <f t="shared" si="1"/>
        <v>2501439.3000000003</v>
      </c>
    </row>
    <row r="11" spans="1:15" ht="24" customHeight="1" x14ac:dyDescent="0.25">
      <c r="A11" s="111" t="s">
        <v>28</v>
      </c>
      <c r="B11" s="47"/>
      <c r="C11" s="175" t="s">
        <v>129</v>
      </c>
      <c r="D11" s="21">
        <v>300000</v>
      </c>
      <c r="E11" s="21">
        <v>-16114.83</v>
      </c>
      <c r="F11" s="21">
        <v>0</v>
      </c>
      <c r="G11" s="135">
        <v>0</v>
      </c>
      <c r="H11" s="136">
        <v>0</v>
      </c>
      <c r="I11" s="136">
        <v>0</v>
      </c>
      <c r="J11" s="102">
        <f t="shared" si="0"/>
        <v>0</v>
      </c>
      <c r="K11" s="101">
        <v>0</v>
      </c>
      <c r="L11" s="82">
        <v>316114.83</v>
      </c>
      <c r="M11" s="82">
        <v>4140.66</v>
      </c>
      <c r="N11" s="82">
        <v>101434.87</v>
      </c>
      <c r="O11" s="102">
        <f t="shared" si="1"/>
        <v>421690.36</v>
      </c>
    </row>
    <row r="12" spans="1:15" ht="24" customHeight="1" x14ac:dyDescent="0.25">
      <c r="A12" s="111" t="s">
        <v>32</v>
      </c>
      <c r="B12" s="47"/>
      <c r="C12" s="175" t="s">
        <v>130</v>
      </c>
      <c r="D12" s="21">
        <v>4800000</v>
      </c>
      <c r="E12" s="21">
        <v>-244540.42</v>
      </c>
      <c r="F12" s="21">
        <v>0</v>
      </c>
      <c r="G12" s="135">
        <v>1803746.7</v>
      </c>
      <c r="H12" s="136">
        <v>1685127.7</v>
      </c>
      <c r="I12" s="136">
        <v>39281.26</v>
      </c>
      <c r="J12" s="102">
        <f t="shared" si="0"/>
        <v>3528155.6599999997</v>
      </c>
      <c r="K12" s="101">
        <v>0</v>
      </c>
      <c r="L12" s="82">
        <v>3240793.72</v>
      </c>
      <c r="M12" s="82">
        <v>0</v>
      </c>
      <c r="N12" s="82">
        <v>0</v>
      </c>
      <c r="O12" s="102">
        <f t="shared" si="1"/>
        <v>3240793.72</v>
      </c>
    </row>
    <row r="13" spans="1:15" s="60" customFormat="1" ht="24" customHeight="1" x14ac:dyDescent="0.25">
      <c r="A13" s="59" t="s">
        <v>36</v>
      </c>
      <c r="B13" s="51"/>
      <c r="C13" s="176" t="s">
        <v>131</v>
      </c>
      <c r="D13" s="26">
        <v>4000000</v>
      </c>
      <c r="E13" s="26">
        <v>-152758.49</v>
      </c>
      <c r="F13" s="26">
        <v>0</v>
      </c>
      <c r="G13" s="137">
        <v>0</v>
      </c>
      <c r="H13" s="118">
        <v>0</v>
      </c>
      <c r="I13" s="118">
        <v>127222.35</v>
      </c>
      <c r="J13" s="104">
        <f t="shared" si="0"/>
        <v>127222.35</v>
      </c>
      <c r="K13" s="103">
        <v>0</v>
      </c>
      <c r="L13" s="86">
        <v>4152758.49</v>
      </c>
      <c r="M13" s="86">
        <v>151313.76</v>
      </c>
      <c r="N13" s="86">
        <v>2082546.31</v>
      </c>
      <c r="O13" s="104">
        <v>6386618.5599999996</v>
      </c>
    </row>
    <row r="14" spans="1:15" ht="24" customHeight="1" x14ac:dyDescent="0.25">
      <c r="A14" s="111" t="s">
        <v>39</v>
      </c>
      <c r="B14" s="47"/>
      <c r="C14" s="175" t="s">
        <v>132</v>
      </c>
      <c r="D14" s="21">
        <v>2900000</v>
      </c>
      <c r="E14" s="21"/>
      <c r="F14" s="21">
        <v>0</v>
      </c>
      <c r="G14" s="135">
        <v>0</v>
      </c>
      <c r="H14" s="136">
        <v>174752.4</v>
      </c>
      <c r="I14" s="136">
        <v>107700.09</v>
      </c>
      <c r="J14" s="102">
        <f t="shared" si="0"/>
        <v>282452.49</v>
      </c>
      <c r="K14" s="101">
        <v>0</v>
      </c>
      <c r="L14" s="82">
        <v>2900000</v>
      </c>
      <c r="M14" s="82">
        <v>467659.75</v>
      </c>
      <c r="N14" s="82">
        <v>0</v>
      </c>
      <c r="O14" s="102">
        <f t="shared" si="1"/>
        <v>3367659.75</v>
      </c>
    </row>
    <row r="15" spans="1:15" ht="24" customHeight="1" x14ac:dyDescent="0.25">
      <c r="A15" s="111" t="s">
        <v>42</v>
      </c>
      <c r="B15" s="47"/>
      <c r="C15" s="175" t="s">
        <v>133</v>
      </c>
      <c r="D15" s="21">
        <v>2700000</v>
      </c>
      <c r="E15" s="21"/>
      <c r="F15" s="21">
        <v>0</v>
      </c>
      <c r="G15" s="135">
        <v>0</v>
      </c>
      <c r="H15" s="136">
        <v>0</v>
      </c>
      <c r="I15" s="136">
        <v>0</v>
      </c>
      <c r="J15" s="102">
        <f t="shared" si="0"/>
        <v>0</v>
      </c>
      <c r="K15" s="101">
        <v>0</v>
      </c>
      <c r="L15" s="82">
        <v>2700000</v>
      </c>
      <c r="M15" s="82">
        <v>609036.51</v>
      </c>
      <c r="N15" s="82">
        <v>187312.94</v>
      </c>
      <c r="O15" s="102">
        <f t="shared" si="1"/>
        <v>3496349.4499999997</v>
      </c>
    </row>
    <row r="16" spans="1:15" ht="24" customHeight="1" x14ac:dyDescent="0.25">
      <c r="A16" s="111" t="s">
        <v>44</v>
      </c>
      <c r="B16" s="47"/>
      <c r="C16" s="175" t="s">
        <v>134</v>
      </c>
      <c r="D16" s="21">
        <v>13999320</v>
      </c>
      <c r="E16" s="21"/>
      <c r="F16" s="21">
        <v>0</v>
      </c>
      <c r="G16" s="135">
        <v>0</v>
      </c>
      <c r="H16" s="136">
        <v>0</v>
      </c>
      <c r="I16" s="136">
        <v>36519.699999999997</v>
      </c>
      <c r="J16" s="102">
        <f t="shared" si="0"/>
        <v>36519.699999999997</v>
      </c>
      <c r="K16" s="101">
        <v>0</v>
      </c>
      <c r="L16" s="82">
        <v>13999320</v>
      </c>
      <c r="M16" s="82">
        <v>1248710.3899999999</v>
      </c>
      <c r="N16" s="82">
        <v>6878760.8399999999</v>
      </c>
      <c r="O16" s="102">
        <f t="shared" si="1"/>
        <v>22126791.23</v>
      </c>
    </row>
    <row r="17" spans="1:17" ht="24" customHeight="1" x14ac:dyDescent="0.25">
      <c r="A17" s="111" t="s">
        <v>47</v>
      </c>
      <c r="B17" s="47"/>
      <c r="C17" s="175" t="s">
        <v>135</v>
      </c>
      <c r="D17" s="21">
        <v>6570000</v>
      </c>
      <c r="E17" s="21"/>
      <c r="F17" s="21">
        <v>0</v>
      </c>
      <c r="G17" s="135">
        <v>0</v>
      </c>
      <c r="H17" s="136">
        <v>0</v>
      </c>
      <c r="I17" s="136">
        <v>386358.65</v>
      </c>
      <c r="J17" s="102">
        <f t="shared" si="0"/>
        <v>386358.65</v>
      </c>
      <c r="K17" s="101">
        <v>0</v>
      </c>
      <c r="L17" s="82">
        <v>6570000</v>
      </c>
      <c r="M17" s="82">
        <v>2603079.7999999998</v>
      </c>
      <c r="N17" s="82">
        <v>79752.3</v>
      </c>
      <c r="O17" s="102">
        <f t="shared" si="1"/>
        <v>9252832.1000000015</v>
      </c>
    </row>
    <row r="18" spans="1:17" s="60" customFormat="1" ht="24" customHeight="1" x14ac:dyDescent="0.25">
      <c r="A18" s="59" t="s">
        <v>50</v>
      </c>
      <c r="B18" s="51"/>
      <c r="C18" s="176" t="s">
        <v>136</v>
      </c>
      <c r="D18" s="26">
        <v>17000000</v>
      </c>
      <c r="E18" s="26">
        <v>-3353687.51</v>
      </c>
      <c r="F18" s="26"/>
      <c r="G18" s="137">
        <v>52834.98</v>
      </c>
      <c r="H18" s="118">
        <v>0</v>
      </c>
      <c r="I18" s="118">
        <v>0</v>
      </c>
      <c r="J18" s="104">
        <f t="shared" si="0"/>
        <v>52834.98</v>
      </c>
      <c r="K18" s="103">
        <v>0</v>
      </c>
      <c r="L18" s="86">
        <v>20300852.530000001</v>
      </c>
      <c r="M18" s="86">
        <v>2961051.35</v>
      </c>
      <c r="N18" s="86">
        <v>8141753.6399999997</v>
      </c>
      <c r="O18" s="104">
        <f t="shared" si="1"/>
        <v>31403657.520000003</v>
      </c>
    </row>
    <row r="19" spans="1:17" ht="24" customHeight="1" x14ac:dyDescent="0.25">
      <c r="A19" s="111" t="s">
        <v>52</v>
      </c>
      <c r="B19" s="47"/>
      <c r="C19" s="175" t="s">
        <v>137</v>
      </c>
      <c r="D19" s="21">
        <v>1000000</v>
      </c>
      <c r="E19" s="21">
        <v>-45685.52</v>
      </c>
      <c r="F19" s="21"/>
      <c r="G19" s="135">
        <v>0</v>
      </c>
      <c r="H19" s="136">
        <v>0</v>
      </c>
      <c r="I19" s="136">
        <v>0</v>
      </c>
      <c r="J19" s="102">
        <f t="shared" si="0"/>
        <v>0</v>
      </c>
      <c r="K19" s="101">
        <v>0</v>
      </c>
      <c r="L19" s="82">
        <v>1045685.52</v>
      </c>
      <c r="M19" s="82">
        <v>18733.900000000001</v>
      </c>
      <c r="N19" s="82">
        <v>833499.33</v>
      </c>
      <c r="O19" s="102">
        <f t="shared" si="1"/>
        <v>1897918.75</v>
      </c>
    </row>
    <row r="20" spans="1:17" ht="24" customHeight="1" x14ac:dyDescent="0.25">
      <c r="A20" s="111" t="s">
        <v>55</v>
      </c>
      <c r="B20" s="47"/>
      <c r="C20" s="175" t="s">
        <v>138</v>
      </c>
      <c r="D20" s="21">
        <v>1400000</v>
      </c>
      <c r="E20" s="21"/>
      <c r="F20" s="21">
        <v>164088.45000000001</v>
      </c>
      <c r="G20" s="135">
        <v>0</v>
      </c>
      <c r="H20" s="136">
        <v>0</v>
      </c>
      <c r="I20" s="136">
        <v>0</v>
      </c>
      <c r="J20" s="102">
        <f t="shared" si="0"/>
        <v>0</v>
      </c>
      <c r="K20" s="101">
        <v>0</v>
      </c>
      <c r="L20" s="82">
        <v>1235911.55</v>
      </c>
      <c r="M20" s="82">
        <v>406216.21</v>
      </c>
      <c r="N20" s="82">
        <v>396567.13</v>
      </c>
      <c r="O20" s="102">
        <f t="shared" si="1"/>
        <v>2038694.8900000001</v>
      </c>
      <c r="Q20" s="48"/>
    </row>
    <row r="21" spans="1:17" ht="24" customHeight="1" x14ac:dyDescent="0.25">
      <c r="A21" s="111" t="s">
        <v>58</v>
      </c>
      <c r="B21" s="47"/>
      <c r="C21" s="175" t="s">
        <v>139</v>
      </c>
      <c r="D21" s="21">
        <v>1250000</v>
      </c>
      <c r="E21" s="21">
        <v>-64403.68</v>
      </c>
      <c r="F21" s="21"/>
      <c r="G21" s="135">
        <v>0</v>
      </c>
      <c r="H21" s="136">
        <v>0</v>
      </c>
      <c r="I21" s="136">
        <v>0</v>
      </c>
      <c r="J21" s="102">
        <f t="shared" si="0"/>
        <v>0</v>
      </c>
      <c r="K21" s="101">
        <v>0</v>
      </c>
      <c r="L21" s="82">
        <v>1314403.68</v>
      </c>
      <c r="M21" s="82">
        <v>18196.23</v>
      </c>
      <c r="N21" s="82">
        <v>436189.45</v>
      </c>
      <c r="O21" s="102">
        <f t="shared" si="1"/>
        <v>1768789.3599999999</v>
      </c>
    </row>
    <row r="22" spans="1:17" ht="24" customHeight="1" x14ac:dyDescent="0.25">
      <c r="A22" s="111" t="s">
        <v>61</v>
      </c>
      <c r="B22" s="47"/>
      <c r="C22" s="175" t="s">
        <v>140</v>
      </c>
      <c r="D22" s="21">
        <v>1500000</v>
      </c>
      <c r="E22" s="21">
        <v>-339571.53</v>
      </c>
      <c r="F22" s="21"/>
      <c r="G22" s="135">
        <v>0</v>
      </c>
      <c r="H22" s="136">
        <v>0</v>
      </c>
      <c r="I22" s="136">
        <v>0</v>
      </c>
      <c r="J22" s="102">
        <f t="shared" si="0"/>
        <v>0</v>
      </c>
      <c r="K22" s="101">
        <v>0</v>
      </c>
      <c r="L22" s="82">
        <v>1839571.53</v>
      </c>
      <c r="M22" s="82">
        <v>296105.40999999997</v>
      </c>
      <c r="N22" s="82">
        <v>260366.84</v>
      </c>
      <c r="O22" s="102">
        <f t="shared" si="1"/>
        <v>2396043.7799999998</v>
      </c>
    </row>
    <row r="23" spans="1:17" ht="24" customHeight="1" x14ac:dyDescent="0.25">
      <c r="A23" s="111" t="s">
        <v>64</v>
      </c>
      <c r="B23" s="47"/>
      <c r="C23" s="175" t="s">
        <v>141</v>
      </c>
      <c r="D23" s="21">
        <v>1500000</v>
      </c>
      <c r="E23" s="21"/>
      <c r="F23" s="21">
        <v>0</v>
      </c>
      <c r="G23" s="135">
        <v>0</v>
      </c>
      <c r="H23" s="136">
        <v>5451.32</v>
      </c>
      <c r="I23" s="136">
        <v>50044.67</v>
      </c>
      <c r="J23" s="102">
        <f t="shared" si="0"/>
        <v>55495.99</v>
      </c>
      <c r="K23" s="101">
        <v>0</v>
      </c>
      <c r="L23" s="82">
        <v>1500000</v>
      </c>
      <c r="M23" s="82">
        <v>365024.86</v>
      </c>
      <c r="N23" s="82">
        <v>0</v>
      </c>
      <c r="O23" s="102">
        <f t="shared" si="1"/>
        <v>1865024.8599999999</v>
      </c>
    </row>
    <row r="24" spans="1:17" ht="24" customHeight="1" x14ac:dyDescent="0.25">
      <c r="A24" s="111" t="s">
        <v>67</v>
      </c>
      <c r="B24" s="47"/>
      <c r="C24" s="175" t="s">
        <v>142</v>
      </c>
      <c r="D24" s="21">
        <v>19500000</v>
      </c>
      <c r="E24" s="21">
        <v>-1903664.57</v>
      </c>
      <c r="F24" s="21"/>
      <c r="G24" s="135">
        <v>0</v>
      </c>
      <c r="H24" s="136">
        <v>0</v>
      </c>
      <c r="I24" s="136">
        <v>0</v>
      </c>
      <c r="J24" s="102">
        <f t="shared" si="0"/>
        <v>0</v>
      </c>
      <c r="K24" s="101">
        <v>0</v>
      </c>
      <c r="L24" s="82">
        <v>21403664.57</v>
      </c>
      <c r="M24" s="82">
        <v>1993132.17</v>
      </c>
      <c r="N24" s="82">
        <v>1012211.85</v>
      </c>
      <c r="O24" s="102">
        <f t="shared" si="1"/>
        <v>24409008.590000004</v>
      </c>
    </row>
    <row r="25" spans="1:17" ht="24" customHeight="1" x14ac:dyDescent="0.25">
      <c r="A25" s="111" t="s">
        <v>70</v>
      </c>
      <c r="B25" s="47"/>
      <c r="C25" s="175" t="s">
        <v>143</v>
      </c>
      <c r="D25" s="21">
        <v>1200000</v>
      </c>
      <c r="E25" s="21"/>
      <c r="F25" s="21">
        <v>0</v>
      </c>
      <c r="G25" s="135">
        <v>0</v>
      </c>
      <c r="H25" s="136">
        <v>0</v>
      </c>
      <c r="I25" s="136">
        <v>0</v>
      </c>
      <c r="J25" s="102">
        <f t="shared" si="0"/>
        <v>0</v>
      </c>
      <c r="K25" s="101">
        <v>0</v>
      </c>
      <c r="L25" s="82">
        <v>1200000</v>
      </c>
      <c r="M25" s="82">
        <v>43609.02</v>
      </c>
      <c r="N25" s="82">
        <v>706019.27</v>
      </c>
      <c r="O25" s="102">
        <f t="shared" si="1"/>
        <v>1949628.29</v>
      </c>
    </row>
    <row r="26" spans="1:17" ht="24" customHeight="1" x14ac:dyDescent="0.25">
      <c r="A26" s="111" t="s">
        <v>73</v>
      </c>
      <c r="B26" s="47"/>
      <c r="C26" s="175" t="s">
        <v>144</v>
      </c>
      <c r="D26" s="21">
        <v>1500000</v>
      </c>
      <c r="E26" s="21">
        <v>-78939.37</v>
      </c>
      <c r="F26" s="21"/>
      <c r="G26" s="135">
        <v>0</v>
      </c>
      <c r="H26" s="136">
        <v>0</v>
      </c>
      <c r="I26" s="136">
        <v>0</v>
      </c>
      <c r="J26" s="102">
        <f t="shared" si="0"/>
        <v>0</v>
      </c>
      <c r="K26" s="101">
        <v>0</v>
      </c>
      <c r="L26" s="82">
        <v>1578939.37</v>
      </c>
      <c r="M26" s="82">
        <v>56815.99</v>
      </c>
      <c r="N26" s="82">
        <v>147465.46</v>
      </c>
      <c r="O26" s="102">
        <f t="shared" si="1"/>
        <v>1783220.82</v>
      </c>
    </row>
    <row r="27" spans="1:17" ht="24" customHeight="1" x14ac:dyDescent="0.25">
      <c r="A27" s="217" t="s">
        <v>76</v>
      </c>
      <c r="B27" s="47"/>
      <c r="C27" s="175" t="s">
        <v>145</v>
      </c>
      <c r="D27" s="21">
        <v>23000000</v>
      </c>
      <c r="E27" s="49">
        <v>-5380527.4199999999</v>
      </c>
      <c r="F27" s="49"/>
      <c r="G27" s="146">
        <v>0</v>
      </c>
      <c r="H27" s="122">
        <v>0</v>
      </c>
      <c r="I27" s="122">
        <v>0</v>
      </c>
      <c r="J27" s="123">
        <f t="shared" si="0"/>
        <v>0</v>
      </c>
      <c r="K27" s="101">
        <v>0</v>
      </c>
      <c r="L27" s="82">
        <v>26511520.07</v>
      </c>
      <c r="M27" s="82">
        <v>0</v>
      </c>
      <c r="N27" s="82">
        <v>0</v>
      </c>
      <c r="O27" s="102">
        <f t="shared" si="1"/>
        <v>26511520.07</v>
      </c>
    </row>
    <row r="28" spans="1:17" ht="24" customHeight="1" x14ac:dyDescent="0.25">
      <c r="A28" s="218"/>
      <c r="B28" s="47"/>
      <c r="C28" s="175" t="s">
        <v>146</v>
      </c>
      <c r="D28" s="21">
        <v>50000000</v>
      </c>
      <c r="E28" s="49">
        <v>-10359571.800000001</v>
      </c>
      <c r="F28" s="49"/>
      <c r="G28" s="146">
        <v>0</v>
      </c>
      <c r="H28" s="122">
        <v>0</v>
      </c>
      <c r="I28" s="122">
        <v>0</v>
      </c>
      <c r="J28" s="123">
        <f t="shared" si="0"/>
        <v>0</v>
      </c>
      <c r="K28" s="101">
        <v>0</v>
      </c>
      <c r="L28" s="82">
        <v>56290592.810000002</v>
      </c>
      <c r="M28" s="82">
        <v>0</v>
      </c>
      <c r="N28" s="82">
        <v>0</v>
      </c>
      <c r="O28" s="102">
        <f t="shared" si="1"/>
        <v>56290592.810000002</v>
      </c>
    </row>
    <row r="29" spans="1:17" s="60" customFormat="1" ht="24" customHeight="1" x14ac:dyDescent="0.25">
      <c r="A29" s="61" t="s">
        <v>79</v>
      </c>
      <c r="B29" s="51"/>
      <c r="C29" s="176" t="s">
        <v>147</v>
      </c>
      <c r="D29" s="26">
        <v>333000</v>
      </c>
      <c r="E29" s="26"/>
      <c r="F29" s="26">
        <v>40357.089999999997</v>
      </c>
      <c r="G29" s="137">
        <v>240728.84</v>
      </c>
      <c r="H29" s="118">
        <v>14652.8</v>
      </c>
      <c r="I29" s="118">
        <v>16959.439999999999</v>
      </c>
      <c r="J29" s="104">
        <f t="shared" si="0"/>
        <v>272341.07999999996</v>
      </c>
      <c r="K29" s="103">
        <v>0</v>
      </c>
      <c r="L29" s="86">
        <v>51914.07</v>
      </c>
      <c r="M29" s="86">
        <v>0</v>
      </c>
      <c r="N29" s="86">
        <v>0</v>
      </c>
      <c r="O29" s="104">
        <f t="shared" si="1"/>
        <v>51914.07</v>
      </c>
    </row>
    <row r="30" spans="1:17" ht="24" customHeight="1" x14ac:dyDescent="0.25">
      <c r="A30" s="111" t="s">
        <v>82</v>
      </c>
      <c r="B30" s="47"/>
      <c r="C30" s="175" t="s">
        <v>148</v>
      </c>
      <c r="D30" s="21">
        <v>7000000</v>
      </c>
      <c r="E30" s="21"/>
      <c r="F30" s="21">
        <v>0</v>
      </c>
      <c r="G30" s="135">
        <v>0</v>
      </c>
      <c r="H30" s="136">
        <v>20456.57</v>
      </c>
      <c r="I30" s="136">
        <v>987010.79</v>
      </c>
      <c r="J30" s="102">
        <f t="shared" si="0"/>
        <v>1007467.36</v>
      </c>
      <c r="K30" s="101">
        <v>0</v>
      </c>
      <c r="L30" s="82">
        <v>7000000</v>
      </c>
      <c r="M30" s="82">
        <v>1223650.24</v>
      </c>
      <c r="N30" s="82">
        <v>0</v>
      </c>
      <c r="O30" s="102">
        <f t="shared" si="1"/>
        <v>8223650.2400000002</v>
      </c>
    </row>
    <row r="31" spans="1:17" ht="24" customHeight="1" x14ac:dyDescent="0.25">
      <c r="A31" s="111" t="s">
        <v>85</v>
      </c>
      <c r="B31" s="47"/>
      <c r="C31" s="175" t="s">
        <v>149</v>
      </c>
      <c r="D31" s="21">
        <v>8000000</v>
      </c>
      <c r="E31" s="21">
        <v>-47890.15</v>
      </c>
      <c r="F31" s="21">
        <v>0</v>
      </c>
      <c r="G31" s="135">
        <v>0</v>
      </c>
      <c r="H31" s="136">
        <v>0</v>
      </c>
      <c r="I31" s="136">
        <v>0</v>
      </c>
      <c r="J31" s="102">
        <f t="shared" si="0"/>
        <v>0</v>
      </c>
      <c r="K31" s="101">
        <v>0</v>
      </c>
      <c r="L31" s="82">
        <v>8047890.1500000004</v>
      </c>
      <c r="M31" s="82">
        <v>0</v>
      </c>
      <c r="N31" s="82">
        <v>4564247.28</v>
      </c>
      <c r="O31" s="102">
        <f t="shared" si="1"/>
        <v>12612137.43</v>
      </c>
    </row>
    <row r="32" spans="1:17" ht="24" customHeight="1" x14ac:dyDescent="0.25">
      <c r="A32" s="111" t="s">
        <v>88</v>
      </c>
      <c r="B32" s="47"/>
      <c r="C32" s="175" t="s">
        <v>150</v>
      </c>
      <c r="D32" s="21">
        <v>10000000</v>
      </c>
      <c r="E32" s="21">
        <v>-246101.71</v>
      </c>
      <c r="F32" s="21"/>
      <c r="G32" s="135">
        <v>0</v>
      </c>
      <c r="H32" s="136">
        <v>0</v>
      </c>
      <c r="I32" s="136">
        <v>0</v>
      </c>
      <c r="J32" s="102">
        <f t="shared" si="0"/>
        <v>0</v>
      </c>
      <c r="K32" s="101">
        <v>0</v>
      </c>
      <c r="L32" s="82">
        <v>10246101.710000001</v>
      </c>
      <c r="M32" s="82">
        <v>500721.99</v>
      </c>
      <c r="N32" s="82">
        <v>82673.91</v>
      </c>
      <c r="O32" s="102">
        <f t="shared" si="1"/>
        <v>10829497.610000001</v>
      </c>
    </row>
    <row r="33" spans="1:15" ht="24" customHeight="1" x14ac:dyDescent="0.25">
      <c r="A33" s="111" t="s">
        <v>91</v>
      </c>
      <c r="B33" s="47"/>
      <c r="C33" s="175" t="s">
        <v>151</v>
      </c>
      <c r="D33" s="21">
        <v>5000000</v>
      </c>
      <c r="E33" s="21">
        <v>-1462630.99</v>
      </c>
      <c r="F33" s="26">
        <v>0</v>
      </c>
      <c r="G33" s="135">
        <v>0</v>
      </c>
      <c r="H33" s="136">
        <v>0</v>
      </c>
      <c r="I33" s="136">
        <v>0</v>
      </c>
      <c r="J33" s="102">
        <f t="shared" si="0"/>
        <v>0</v>
      </c>
      <c r="K33" s="101">
        <v>0</v>
      </c>
      <c r="L33" s="82">
        <v>6462630.9900000002</v>
      </c>
      <c r="M33" s="82">
        <v>825438.69</v>
      </c>
      <c r="N33" s="82">
        <v>2639714.2400000002</v>
      </c>
      <c r="O33" s="102">
        <f t="shared" si="1"/>
        <v>9927783.9199999999</v>
      </c>
    </row>
    <row r="34" spans="1:15" ht="24" customHeight="1" x14ac:dyDescent="0.25">
      <c r="A34" s="111" t="s">
        <v>94</v>
      </c>
      <c r="B34" s="47"/>
      <c r="C34" s="175" t="s">
        <v>152</v>
      </c>
      <c r="D34" s="21">
        <v>3000000</v>
      </c>
      <c r="E34" s="21">
        <v>-95249.93</v>
      </c>
      <c r="F34" s="26">
        <v>0</v>
      </c>
      <c r="G34" s="135">
        <v>0</v>
      </c>
      <c r="H34" s="136">
        <v>0</v>
      </c>
      <c r="I34" s="136">
        <v>0</v>
      </c>
      <c r="J34" s="102">
        <f t="shared" si="0"/>
        <v>0</v>
      </c>
      <c r="K34" s="101">
        <v>0</v>
      </c>
      <c r="L34" s="82">
        <v>3095249.93</v>
      </c>
      <c r="M34" s="82">
        <v>1320702.8700000001</v>
      </c>
      <c r="N34" s="82">
        <v>872442.19</v>
      </c>
      <c r="O34" s="102">
        <f t="shared" si="1"/>
        <v>5288394.99</v>
      </c>
    </row>
    <row r="35" spans="1:15" ht="24" customHeight="1" x14ac:dyDescent="0.25">
      <c r="A35" s="111" t="s">
        <v>97</v>
      </c>
      <c r="B35" s="47"/>
      <c r="C35" s="175" t="s">
        <v>153</v>
      </c>
      <c r="D35" s="21">
        <v>4000000</v>
      </c>
      <c r="E35" s="21">
        <v>-776390.41</v>
      </c>
      <c r="F35" s="26">
        <v>0</v>
      </c>
      <c r="G35" s="135">
        <v>20031.95</v>
      </c>
      <c r="H35" s="136">
        <v>0</v>
      </c>
      <c r="I35" s="136">
        <v>0</v>
      </c>
      <c r="J35" s="102">
        <f t="shared" si="0"/>
        <v>20031.95</v>
      </c>
      <c r="K35" s="101">
        <v>0</v>
      </c>
      <c r="L35" s="82">
        <v>4756358.46</v>
      </c>
      <c r="M35" s="82">
        <v>0</v>
      </c>
      <c r="N35" s="82">
        <v>0</v>
      </c>
      <c r="O35" s="102">
        <f t="shared" si="1"/>
        <v>4756358.46</v>
      </c>
    </row>
    <row r="36" spans="1:15" ht="24" customHeight="1" x14ac:dyDescent="0.25">
      <c r="A36" s="111" t="s">
        <v>100</v>
      </c>
      <c r="B36" s="47"/>
      <c r="C36" s="175" t="s">
        <v>154</v>
      </c>
      <c r="D36" s="21">
        <v>8200000</v>
      </c>
      <c r="E36" s="21"/>
      <c r="F36" s="21">
        <v>1927470.5</v>
      </c>
      <c r="G36" s="135"/>
      <c r="H36" s="136">
        <v>0</v>
      </c>
      <c r="I36" s="136">
        <v>0</v>
      </c>
      <c r="J36" s="102">
        <f t="shared" si="0"/>
        <v>0</v>
      </c>
      <c r="K36" s="101">
        <v>0</v>
      </c>
      <c r="L36" s="82">
        <v>6272529.5</v>
      </c>
      <c r="M36" s="82">
        <v>0</v>
      </c>
      <c r="N36" s="82">
        <v>3979435.46</v>
      </c>
      <c r="O36" s="102">
        <f t="shared" si="1"/>
        <v>10251964.960000001</v>
      </c>
    </row>
    <row r="37" spans="1:15" ht="24" customHeight="1" x14ac:dyDescent="0.25">
      <c r="A37" s="111" t="s">
        <v>103</v>
      </c>
      <c r="B37" s="47"/>
      <c r="C37" s="175" t="s">
        <v>155</v>
      </c>
      <c r="D37" s="21">
        <v>6830000</v>
      </c>
      <c r="E37" s="21"/>
      <c r="F37" s="21">
        <v>0</v>
      </c>
      <c r="G37" s="135">
        <v>0</v>
      </c>
      <c r="H37" s="136">
        <v>0</v>
      </c>
      <c r="I37" s="136">
        <v>428978.97</v>
      </c>
      <c r="J37" s="102">
        <f t="shared" si="0"/>
        <v>428978.97</v>
      </c>
      <c r="K37" s="101">
        <v>0</v>
      </c>
      <c r="L37" s="82">
        <v>6830000</v>
      </c>
      <c r="M37" s="82">
        <v>3196528.44</v>
      </c>
      <c r="N37" s="82">
        <v>2374953.36</v>
      </c>
      <c r="O37" s="102">
        <f t="shared" si="1"/>
        <v>12401481.799999999</v>
      </c>
    </row>
    <row r="38" spans="1:15" ht="24" customHeight="1" x14ac:dyDescent="0.25">
      <c r="A38" s="111" t="s">
        <v>106</v>
      </c>
      <c r="B38" s="47"/>
      <c r="C38" s="175" t="s">
        <v>156</v>
      </c>
      <c r="D38" s="21">
        <v>8000000</v>
      </c>
      <c r="E38" s="21"/>
      <c r="F38" s="21">
        <v>1106050.5600000001</v>
      </c>
      <c r="G38" s="135">
        <v>0</v>
      </c>
      <c r="H38" s="136">
        <v>0</v>
      </c>
      <c r="I38" s="136">
        <v>0</v>
      </c>
      <c r="J38" s="102">
        <f t="shared" si="0"/>
        <v>0</v>
      </c>
      <c r="K38" s="101">
        <v>0</v>
      </c>
      <c r="L38" s="82">
        <v>6893949.4400000004</v>
      </c>
      <c r="M38" s="82">
        <v>0</v>
      </c>
      <c r="N38" s="82">
        <v>541145.56000000006</v>
      </c>
      <c r="O38" s="102">
        <f t="shared" si="1"/>
        <v>7435095</v>
      </c>
    </row>
    <row r="39" spans="1:15" ht="24" customHeight="1" x14ac:dyDescent="0.25">
      <c r="A39" s="111" t="s">
        <v>109</v>
      </c>
      <c r="B39" s="47"/>
      <c r="C39" s="175" t="s">
        <v>157</v>
      </c>
      <c r="D39" s="21">
        <v>4000000</v>
      </c>
      <c r="E39" s="21"/>
      <c r="F39" s="21">
        <v>982433.08</v>
      </c>
      <c r="G39" s="135">
        <v>0</v>
      </c>
      <c r="H39" s="136">
        <v>0</v>
      </c>
      <c r="I39" s="136">
        <v>0</v>
      </c>
      <c r="J39" s="102">
        <f t="shared" si="0"/>
        <v>0</v>
      </c>
      <c r="K39" s="101">
        <v>0</v>
      </c>
      <c r="L39" s="82">
        <v>3017566.92</v>
      </c>
      <c r="M39" s="82">
        <v>0</v>
      </c>
      <c r="N39" s="82">
        <v>564503.59</v>
      </c>
      <c r="O39" s="102">
        <f t="shared" si="1"/>
        <v>3582070.51</v>
      </c>
    </row>
    <row r="40" spans="1:15" s="60" customFormat="1" ht="24" customHeight="1" x14ac:dyDescent="0.25">
      <c r="A40" s="59" t="s">
        <v>112</v>
      </c>
      <c r="B40" s="51"/>
      <c r="C40" s="176" t="s">
        <v>158</v>
      </c>
      <c r="D40" s="26">
        <v>7834887.3600000003</v>
      </c>
      <c r="E40" s="26"/>
      <c r="F40" s="26">
        <v>0</v>
      </c>
      <c r="G40" s="137">
        <v>0</v>
      </c>
      <c r="H40" s="118">
        <v>0</v>
      </c>
      <c r="I40" s="118">
        <v>23476.93</v>
      </c>
      <c r="J40" s="104">
        <f t="shared" si="0"/>
        <v>23476.93</v>
      </c>
      <c r="K40" s="103">
        <v>0</v>
      </c>
      <c r="L40" s="86">
        <v>7834887.3600000003</v>
      </c>
      <c r="M40" s="86">
        <v>0</v>
      </c>
      <c r="N40" s="86">
        <v>470109.6</v>
      </c>
      <c r="O40" s="104">
        <f t="shared" si="1"/>
        <v>8304996.96</v>
      </c>
    </row>
    <row r="41" spans="1:15" ht="24" customHeight="1" x14ac:dyDescent="0.25">
      <c r="A41" s="111" t="s">
        <v>159</v>
      </c>
      <c r="B41" s="47"/>
      <c r="C41" s="175" t="s">
        <v>160</v>
      </c>
      <c r="D41" s="21">
        <v>240000</v>
      </c>
      <c r="E41" s="50">
        <v>-43423.93</v>
      </c>
      <c r="F41" s="26">
        <v>0</v>
      </c>
      <c r="G41" s="147">
        <v>0</v>
      </c>
      <c r="H41" s="148">
        <v>0</v>
      </c>
      <c r="I41" s="148">
        <v>0</v>
      </c>
      <c r="J41" s="123">
        <f t="shared" si="0"/>
        <v>0</v>
      </c>
      <c r="K41" s="101">
        <v>0</v>
      </c>
      <c r="L41" s="82">
        <v>283423.93</v>
      </c>
      <c r="M41" s="82">
        <v>41220.269999999997</v>
      </c>
      <c r="N41" s="82">
        <v>90586.82</v>
      </c>
      <c r="O41" s="102">
        <f t="shared" si="1"/>
        <v>415231.02</v>
      </c>
    </row>
    <row r="42" spans="1:15" ht="24" customHeight="1" x14ac:dyDescent="0.25">
      <c r="A42" s="111" t="s">
        <v>161</v>
      </c>
      <c r="B42" s="47"/>
      <c r="C42" s="175" t="s">
        <v>162</v>
      </c>
      <c r="D42" s="21">
        <v>1500000</v>
      </c>
      <c r="E42" s="21">
        <v>-253481.21</v>
      </c>
      <c r="F42" s="26">
        <v>0</v>
      </c>
      <c r="G42" s="135">
        <v>0</v>
      </c>
      <c r="H42" s="136">
        <v>0</v>
      </c>
      <c r="I42" s="136">
        <v>0</v>
      </c>
      <c r="J42" s="102">
        <f t="shared" si="0"/>
        <v>0</v>
      </c>
      <c r="K42" s="101">
        <v>0</v>
      </c>
      <c r="L42" s="82">
        <v>1753481.21</v>
      </c>
      <c r="M42" s="82">
        <v>293920.3</v>
      </c>
      <c r="N42" s="82">
        <v>284799.98</v>
      </c>
      <c r="O42" s="102">
        <f t="shared" si="1"/>
        <v>2332201.4900000002</v>
      </c>
    </row>
    <row r="43" spans="1:15" ht="24" customHeight="1" x14ac:dyDescent="0.25">
      <c r="A43" s="217" t="s">
        <v>163</v>
      </c>
      <c r="B43" s="47"/>
      <c r="C43" s="175" t="s">
        <v>164</v>
      </c>
      <c r="D43" s="21">
        <v>12000000</v>
      </c>
      <c r="E43" s="21">
        <v>-4183525.6</v>
      </c>
      <c r="F43" s="26">
        <v>0</v>
      </c>
      <c r="G43" s="135">
        <v>0</v>
      </c>
      <c r="H43" s="136">
        <v>0</v>
      </c>
      <c r="I43" s="136">
        <v>0</v>
      </c>
      <c r="J43" s="102">
        <f t="shared" si="0"/>
        <v>0</v>
      </c>
      <c r="K43" s="101">
        <v>0</v>
      </c>
      <c r="L43" s="82">
        <v>16183525.6</v>
      </c>
      <c r="M43" s="82">
        <v>698640.71</v>
      </c>
      <c r="N43" s="82">
        <v>74142.92</v>
      </c>
      <c r="O43" s="102">
        <f t="shared" si="1"/>
        <v>16956309.23</v>
      </c>
    </row>
    <row r="44" spans="1:15" ht="24" customHeight="1" x14ac:dyDescent="0.25">
      <c r="A44" s="226"/>
      <c r="B44" s="47"/>
      <c r="C44" s="175" t="s">
        <v>165</v>
      </c>
      <c r="D44" s="21">
        <v>15000000</v>
      </c>
      <c r="E44" s="21">
        <v>-4561285.54</v>
      </c>
      <c r="F44" s="26">
        <v>0</v>
      </c>
      <c r="G44" s="135">
        <v>7840184.0300000003</v>
      </c>
      <c r="H44" s="136">
        <v>844458.17</v>
      </c>
      <c r="I44" s="136">
        <v>89617.73</v>
      </c>
      <c r="J44" s="102">
        <f t="shared" si="0"/>
        <v>8774259.9300000016</v>
      </c>
      <c r="K44" s="101">
        <v>0</v>
      </c>
      <c r="L44" s="82">
        <v>11721101.51</v>
      </c>
      <c r="M44" s="82">
        <v>0</v>
      </c>
      <c r="N44" s="82">
        <v>0</v>
      </c>
      <c r="O44" s="102">
        <f t="shared" si="1"/>
        <v>11721101.51</v>
      </c>
    </row>
    <row r="45" spans="1:15" ht="24" customHeight="1" x14ac:dyDescent="0.25">
      <c r="A45" s="218"/>
      <c r="B45" s="47"/>
      <c r="C45" s="175" t="s">
        <v>166</v>
      </c>
      <c r="D45" s="21">
        <v>7699545.5899999999</v>
      </c>
      <c r="E45" s="21">
        <v>-1604190.99</v>
      </c>
      <c r="F45" s="26">
        <v>0</v>
      </c>
      <c r="G45" s="135">
        <v>0</v>
      </c>
      <c r="H45" s="136">
        <v>39183.089999999997</v>
      </c>
      <c r="I45" s="136">
        <v>42623.97</v>
      </c>
      <c r="J45" s="102">
        <f t="shared" si="0"/>
        <v>81807.06</v>
      </c>
      <c r="K45" s="101">
        <v>0</v>
      </c>
      <c r="L45" s="82">
        <v>9303736.5800000001</v>
      </c>
      <c r="M45" s="82">
        <v>381318.05</v>
      </c>
      <c r="N45" s="82">
        <v>0</v>
      </c>
      <c r="O45" s="102">
        <f t="shared" si="1"/>
        <v>9685054.6300000008</v>
      </c>
    </row>
    <row r="46" spans="1:15" ht="24" customHeight="1" x14ac:dyDescent="0.25">
      <c r="A46" s="111" t="s">
        <v>167</v>
      </c>
      <c r="B46" s="47"/>
      <c r="C46" s="175" t="s">
        <v>168</v>
      </c>
      <c r="D46" s="21">
        <v>1500000</v>
      </c>
      <c r="E46" s="21">
        <v>-87922.43</v>
      </c>
      <c r="F46" s="26">
        <v>0</v>
      </c>
      <c r="G46" s="135">
        <v>0</v>
      </c>
      <c r="H46" s="136">
        <v>0</v>
      </c>
      <c r="I46" s="136">
        <v>0</v>
      </c>
      <c r="J46" s="102">
        <f t="shared" si="0"/>
        <v>0</v>
      </c>
      <c r="K46" s="101">
        <v>0</v>
      </c>
      <c r="L46" s="82">
        <v>1587922.43</v>
      </c>
      <c r="M46" s="82">
        <v>55081.33</v>
      </c>
      <c r="N46" s="82">
        <v>599138.81000000006</v>
      </c>
      <c r="O46" s="102">
        <f t="shared" si="1"/>
        <v>2242142.5700000003</v>
      </c>
    </row>
    <row r="47" spans="1:15" ht="24" customHeight="1" x14ac:dyDescent="0.25">
      <c r="A47" s="111" t="s">
        <v>169</v>
      </c>
      <c r="B47" s="47"/>
      <c r="C47" s="175" t="s">
        <v>170</v>
      </c>
      <c r="D47" s="21">
        <v>1000000</v>
      </c>
      <c r="E47" s="21">
        <v>-50537.15</v>
      </c>
      <c r="F47" s="26">
        <v>0</v>
      </c>
      <c r="G47" s="135">
        <v>0</v>
      </c>
      <c r="H47" s="136">
        <v>0</v>
      </c>
      <c r="I47" s="136">
        <v>0</v>
      </c>
      <c r="J47" s="102">
        <f t="shared" si="0"/>
        <v>0</v>
      </c>
      <c r="K47" s="101">
        <v>0</v>
      </c>
      <c r="L47" s="82">
        <v>1050537.1499999999</v>
      </c>
      <c r="M47" s="82">
        <v>55571.91</v>
      </c>
      <c r="N47" s="82">
        <v>351863.51</v>
      </c>
      <c r="O47" s="102">
        <f t="shared" si="1"/>
        <v>1457972.5699999998</v>
      </c>
    </row>
    <row r="48" spans="1:15" s="124" customFormat="1" ht="24" customHeight="1" x14ac:dyDescent="0.25">
      <c r="A48" s="119" t="s">
        <v>171</v>
      </c>
      <c r="B48" s="120"/>
      <c r="C48" s="177" t="s">
        <v>172</v>
      </c>
      <c r="D48" s="50">
        <v>800000</v>
      </c>
      <c r="E48" s="50">
        <v>-7110.42</v>
      </c>
      <c r="F48" s="50">
        <v>0</v>
      </c>
      <c r="G48" s="147">
        <v>748487.41</v>
      </c>
      <c r="H48" s="148">
        <v>40337.86</v>
      </c>
      <c r="I48" s="148">
        <v>8567.75</v>
      </c>
      <c r="J48" s="123">
        <f t="shared" si="0"/>
        <v>797393.02</v>
      </c>
      <c r="K48" s="121">
        <v>0</v>
      </c>
      <c r="L48" s="122">
        <v>58623.01</v>
      </c>
      <c r="M48" s="122">
        <v>0</v>
      </c>
      <c r="N48" s="122">
        <v>14.6</v>
      </c>
      <c r="O48" s="123">
        <f t="shared" si="1"/>
        <v>58637.61</v>
      </c>
    </row>
    <row r="49" spans="1:15" ht="24" customHeight="1" x14ac:dyDescent="0.25">
      <c r="A49" s="111" t="s">
        <v>173</v>
      </c>
      <c r="B49" s="51"/>
      <c r="C49" s="176" t="s">
        <v>174</v>
      </c>
      <c r="D49" s="21">
        <v>1200000</v>
      </c>
      <c r="E49" s="21"/>
      <c r="F49" s="21">
        <v>1069281.6000000001</v>
      </c>
      <c r="G49" s="135">
        <v>0</v>
      </c>
      <c r="H49" s="136">
        <v>0</v>
      </c>
      <c r="I49" s="136">
        <v>0</v>
      </c>
      <c r="J49" s="102">
        <f t="shared" si="0"/>
        <v>0</v>
      </c>
      <c r="K49" s="101">
        <v>0</v>
      </c>
      <c r="L49" s="82">
        <v>130718.39999999999</v>
      </c>
      <c r="M49" s="82">
        <v>0</v>
      </c>
      <c r="N49" s="82">
        <v>0</v>
      </c>
      <c r="O49" s="102">
        <f t="shared" si="1"/>
        <v>130718.39999999999</v>
      </c>
    </row>
    <row r="50" spans="1:15" ht="24" customHeight="1" x14ac:dyDescent="0.25">
      <c r="A50" s="111" t="s">
        <v>175</v>
      </c>
      <c r="B50" s="47"/>
      <c r="C50" s="178" t="s">
        <v>176</v>
      </c>
      <c r="D50" s="21">
        <v>2100000</v>
      </c>
      <c r="E50" s="50"/>
      <c r="F50" s="50">
        <v>0</v>
      </c>
      <c r="G50" s="147">
        <v>0</v>
      </c>
      <c r="H50" s="148">
        <v>0</v>
      </c>
      <c r="I50" s="148">
        <v>0</v>
      </c>
      <c r="J50" s="123">
        <f t="shared" si="0"/>
        <v>0</v>
      </c>
      <c r="K50" s="101">
        <v>0</v>
      </c>
      <c r="L50" s="82">
        <v>1665164.34</v>
      </c>
      <c r="M50" s="82">
        <v>0</v>
      </c>
      <c r="N50" s="82">
        <v>0</v>
      </c>
      <c r="O50" s="102">
        <f t="shared" si="1"/>
        <v>1665164.34</v>
      </c>
    </row>
    <row r="51" spans="1:15" s="60" customFormat="1" ht="24" customHeight="1" x14ac:dyDescent="0.25">
      <c r="A51" s="59" t="s">
        <v>177</v>
      </c>
      <c r="B51" s="51"/>
      <c r="C51" s="176" t="s">
        <v>178</v>
      </c>
      <c r="D51" s="26">
        <v>8000000</v>
      </c>
      <c r="E51" s="26">
        <v>-1244459.57</v>
      </c>
      <c r="F51" s="26">
        <v>0</v>
      </c>
      <c r="G51" s="137">
        <v>0</v>
      </c>
      <c r="H51" s="118">
        <v>0</v>
      </c>
      <c r="I51" s="118">
        <v>54327.18</v>
      </c>
      <c r="J51" s="104">
        <f t="shared" si="0"/>
        <v>54327.18</v>
      </c>
      <c r="K51" s="103">
        <v>0</v>
      </c>
      <c r="L51" s="86">
        <v>9244459.5700000003</v>
      </c>
      <c r="M51" s="86">
        <v>279939.87</v>
      </c>
      <c r="N51" s="86">
        <v>2429994.79</v>
      </c>
      <c r="O51" s="104">
        <f t="shared" si="1"/>
        <v>11954394.23</v>
      </c>
    </row>
    <row r="52" spans="1:15" ht="24" customHeight="1" x14ac:dyDescent="0.25">
      <c r="A52" s="111" t="s">
        <v>179</v>
      </c>
      <c r="B52" s="47"/>
      <c r="C52" s="175" t="s">
        <v>180</v>
      </c>
      <c r="D52" s="21">
        <v>9468900</v>
      </c>
      <c r="E52" s="21">
        <v>-278276.83</v>
      </c>
      <c r="F52" s="26">
        <v>0</v>
      </c>
      <c r="G52" s="135">
        <v>0</v>
      </c>
      <c r="H52" s="136">
        <v>0</v>
      </c>
      <c r="I52" s="136">
        <v>0</v>
      </c>
      <c r="J52" s="102">
        <f t="shared" si="0"/>
        <v>0</v>
      </c>
      <c r="K52" s="101">
        <v>0</v>
      </c>
      <c r="L52" s="82">
        <v>9747176.8300000001</v>
      </c>
      <c r="M52" s="82">
        <v>1368230.55</v>
      </c>
      <c r="N52" s="82">
        <v>353673.01</v>
      </c>
      <c r="O52" s="102">
        <f t="shared" si="1"/>
        <v>11469080.390000001</v>
      </c>
    </row>
    <row r="53" spans="1:15" ht="24" customHeight="1" x14ac:dyDescent="0.25">
      <c r="A53" s="111" t="s">
        <v>181</v>
      </c>
      <c r="B53" s="47"/>
      <c r="C53" s="175" t="s">
        <v>182</v>
      </c>
      <c r="D53" s="21">
        <v>1500000</v>
      </c>
      <c r="E53" s="50">
        <v>-611904.31000000006</v>
      </c>
      <c r="F53" s="26">
        <v>0</v>
      </c>
      <c r="G53" s="147">
        <v>0</v>
      </c>
      <c r="H53" s="148">
        <v>0</v>
      </c>
      <c r="I53" s="148">
        <v>0</v>
      </c>
      <c r="J53" s="123">
        <f t="shared" si="0"/>
        <v>0</v>
      </c>
      <c r="K53" s="101">
        <v>0</v>
      </c>
      <c r="L53" s="82">
        <v>1311665.47</v>
      </c>
      <c r="M53" s="82">
        <v>76582.83</v>
      </c>
      <c r="N53" s="82">
        <v>723656.01</v>
      </c>
      <c r="O53" s="102">
        <f t="shared" si="1"/>
        <v>2111904.31</v>
      </c>
    </row>
    <row r="54" spans="1:15" ht="24" customHeight="1" x14ac:dyDescent="0.25">
      <c r="A54" s="111" t="s">
        <v>183</v>
      </c>
      <c r="B54" s="47"/>
      <c r="C54" s="175" t="s">
        <v>184</v>
      </c>
      <c r="D54" s="21">
        <v>1500000</v>
      </c>
      <c r="E54" s="21">
        <v>-341965.85</v>
      </c>
      <c r="F54" s="26">
        <v>0</v>
      </c>
      <c r="G54" s="135">
        <v>0</v>
      </c>
      <c r="H54" s="136">
        <v>0</v>
      </c>
      <c r="I54" s="136">
        <v>0</v>
      </c>
      <c r="J54" s="102">
        <f t="shared" si="0"/>
        <v>0</v>
      </c>
      <c r="K54" s="101">
        <v>0</v>
      </c>
      <c r="L54" s="82">
        <v>1841965.85</v>
      </c>
      <c r="M54" s="82">
        <v>267889.65000000002</v>
      </c>
      <c r="N54" s="82">
        <v>191546.39</v>
      </c>
      <c r="O54" s="102">
        <f t="shared" si="1"/>
        <v>2301401.89</v>
      </c>
    </row>
    <row r="55" spans="1:15" ht="24" customHeight="1" x14ac:dyDescent="0.25">
      <c r="A55" s="111" t="s">
        <v>185</v>
      </c>
      <c r="B55" s="47"/>
      <c r="C55" s="175" t="s">
        <v>186</v>
      </c>
      <c r="D55" s="21">
        <v>1500000</v>
      </c>
      <c r="E55" s="21">
        <v>-73750.179999999993</v>
      </c>
      <c r="F55" s="26">
        <v>0</v>
      </c>
      <c r="G55" s="135">
        <v>0</v>
      </c>
      <c r="H55" s="136">
        <v>0</v>
      </c>
      <c r="I55" s="136">
        <v>0</v>
      </c>
      <c r="J55" s="102">
        <f t="shared" si="0"/>
        <v>0</v>
      </c>
      <c r="K55" s="101">
        <v>0</v>
      </c>
      <c r="L55" s="82">
        <v>1573750.18</v>
      </c>
      <c r="M55" s="82">
        <v>75369.95</v>
      </c>
      <c r="N55" s="82">
        <v>359053.93</v>
      </c>
      <c r="O55" s="102">
        <f t="shared" si="1"/>
        <v>2008174.0599999998</v>
      </c>
    </row>
    <row r="56" spans="1:15" ht="24" customHeight="1" x14ac:dyDescent="0.25">
      <c r="A56" s="111" t="s">
        <v>187</v>
      </c>
      <c r="B56" s="47"/>
      <c r="C56" s="175" t="s">
        <v>188</v>
      </c>
      <c r="D56" s="21">
        <v>3916000</v>
      </c>
      <c r="E56" s="21"/>
      <c r="F56" s="26">
        <v>0</v>
      </c>
      <c r="G56" s="135">
        <v>0</v>
      </c>
      <c r="H56" s="136">
        <v>25088.04</v>
      </c>
      <c r="I56" s="136">
        <v>0</v>
      </c>
      <c r="J56" s="102">
        <f t="shared" si="0"/>
        <v>25088.04</v>
      </c>
      <c r="K56" s="101">
        <v>0</v>
      </c>
      <c r="L56" s="82">
        <v>3916000</v>
      </c>
      <c r="M56" s="82">
        <v>575515.98</v>
      </c>
      <c r="N56" s="82">
        <v>0</v>
      </c>
      <c r="O56" s="102">
        <f t="shared" si="1"/>
        <v>4491515.9800000004</v>
      </c>
    </row>
    <row r="57" spans="1:15" ht="24" customHeight="1" x14ac:dyDescent="0.25">
      <c r="A57" s="111" t="s">
        <v>189</v>
      </c>
      <c r="B57" s="47"/>
      <c r="C57" s="175" t="s">
        <v>190</v>
      </c>
      <c r="D57" s="21">
        <v>1500000</v>
      </c>
      <c r="E57" s="21">
        <v>-76179.77</v>
      </c>
      <c r="F57" s="26">
        <v>0</v>
      </c>
      <c r="G57" s="135">
        <v>0</v>
      </c>
      <c r="H57" s="136">
        <v>0</v>
      </c>
      <c r="I57" s="136">
        <v>0</v>
      </c>
      <c r="J57" s="102">
        <f t="shared" si="0"/>
        <v>0</v>
      </c>
      <c r="K57" s="101">
        <v>0</v>
      </c>
      <c r="L57" s="82">
        <v>1576179.77</v>
      </c>
      <c r="M57" s="82">
        <v>482709.3</v>
      </c>
      <c r="N57" s="82">
        <v>53600.91</v>
      </c>
      <c r="O57" s="102">
        <f t="shared" si="1"/>
        <v>2112489.98</v>
      </c>
    </row>
    <row r="58" spans="1:15" ht="24" customHeight="1" x14ac:dyDescent="0.25">
      <c r="A58" s="111" t="s">
        <v>191</v>
      </c>
      <c r="B58" s="47"/>
      <c r="C58" s="175" t="s">
        <v>192</v>
      </c>
      <c r="D58" s="21">
        <v>9000000</v>
      </c>
      <c r="E58" s="21">
        <v>-1626559.77</v>
      </c>
      <c r="F58" s="26">
        <v>0</v>
      </c>
      <c r="G58" s="135">
        <v>0</v>
      </c>
      <c r="H58" s="136">
        <v>0</v>
      </c>
      <c r="I58" s="136">
        <v>0</v>
      </c>
      <c r="J58" s="102">
        <f t="shared" si="0"/>
        <v>0</v>
      </c>
      <c r="K58" s="101">
        <v>0</v>
      </c>
      <c r="L58" s="82">
        <v>10626559.77</v>
      </c>
      <c r="M58" s="82">
        <v>732276.23</v>
      </c>
      <c r="N58" s="82">
        <v>0</v>
      </c>
      <c r="O58" s="102">
        <f t="shared" si="1"/>
        <v>11358836</v>
      </c>
    </row>
    <row r="59" spans="1:15" ht="24" customHeight="1" x14ac:dyDescent="0.25">
      <c r="A59" s="115" t="s">
        <v>193</v>
      </c>
      <c r="B59" s="47"/>
      <c r="C59" s="175" t="s">
        <v>194</v>
      </c>
      <c r="D59" s="21">
        <v>5000000</v>
      </c>
      <c r="E59" s="21"/>
      <c r="F59" s="21">
        <v>357142.82</v>
      </c>
      <c r="G59" s="135">
        <v>0</v>
      </c>
      <c r="H59" s="136">
        <v>0</v>
      </c>
      <c r="I59" s="136">
        <v>0</v>
      </c>
      <c r="J59" s="102">
        <f t="shared" si="0"/>
        <v>0</v>
      </c>
      <c r="K59" s="101">
        <v>0</v>
      </c>
      <c r="L59" s="82">
        <v>4642857.18</v>
      </c>
      <c r="M59" s="82">
        <v>1024275.63</v>
      </c>
      <c r="N59" s="82">
        <v>2380667.71</v>
      </c>
      <c r="O59" s="102">
        <f t="shared" si="1"/>
        <v>8047800.5199999996</v>
      </c>
    </row>
    <row r="60" spans="1:15" ht="24" customHeight="1" x14ac:dyDescent="0.25">
      <c r="A60" s="217" t="s">
        <v>195</v>
      </c>
      <c r="B60" s="47"/>
      <c r="C60" s="175" t="s">
        <v>196</v>
      </c>
      <c r="D60" s="21">
        <v>9000000</v>
      </c>
      <c r="E60" s="21">
        <v>-526041.06000000006</v>
      </c>
      <c r="F60" s="26">
        <v>0</v>
      </c>
      <c r="G60" s="135">
        <v>0</v>
      </c>
      <c r="H60" s="136">
        <v>0</v>
      </c>
      <c r="I60" s="136">
        <v>0</v>
      </c>
      <c r="J60" s="102">
        <f t="shared" si="0"/>
        <v>0</v>
      </c>
      <c r="K60" s="101">
        <v>0</v>
      </c>
      <c r="L60" s="82">
        <v>9526041.0600000005</v>
      </c>
      <c r="M60" s="82">
        <v>0</v>
      </c>
      <c r="N60" s="82">
        <v>1443635.52</v>
      </c>
      <c r="O60" s="102">
        <f t="shared" si="1"/>
        <v>10969676.58</v>
      </c>
    </row>
    <row r="61" spans="1:15" ht="24" customHeight="1" x14ac:dyDescent="0.25">
      <c r="A61" s="218"/>
      <c r="B61" s="47"/>
      <c r="C61" s="175" t="s">
        <v>197</v>
      </c>
      <c r="D61" s="21">
        <v>3000000</v>
      </c>
      <c r="E61" s="21">
        <v>-5999.73</v>
      </c>
      <c r="F61" s="26">
        <v>0</v>
      </c>
      <c r="G61" s="135">
        <v>0</v>
      </c>
      <c r="H61" s="136">
        <v>0</v>
      </c>
      <c r="I61" s="136">
        <v>0</v>
      </c>
      <c r="J61" s="102">
        <f t="shared" si="0"/>
        <v>0</v>
      </c>
      <c r="K61" s="101">
        <v>0</v>
      </c>
      <c r="L61" s="82">
        <v>3005999.73</v>
      </c>
      <c r="M61" s="82">
        <v>0</v>
      </c>
      <c r="N61" s="82">
        <v>96251.17</v>
      </c>
      <c r="O61" s="102">
        <f t="shared" si="1"/>
        <v>3102250.9</v>
      </c>
    </row>
    <row r="62" spans="1:15" ht="24" customHeight="1" x14ac:dyDescent="0.25">
      <c r="A62" s="111" t="s">
        <v>198</v>
      </c>
      <c r="B62" s="47"/>
      <c r="C62" s="175" t="s">
        <v>199</v>
      </c>
      <c r="D62" s="21">
        <v>2500000</v>
      </c>
      <c r="E62" s="50">
        <v>-236550.22</v>
      </c>
      <c r="F62" s="26">
        <v>0</v>
      </c>
      <c r="G62" s="147">
        <v>6809522.9199999999</v>
      </c>
      <c r="H62" s="148">
        <v>1602417.06</v>
      </c>
      <c r="I62" s="148">
        <v>3229.55</v>
      </c>
      <c r="J62" s="123">
        <f t="shared" si="0"/>
        <v>8415169.5300000012</v>
      </c>
      <c r="K62" s="101">
        <v>0</v>
      </c>
      <c r="L62" s="82">
        <v>2736550.22</v>
      </c>
      <c r="M62" s="82">
        <v>169625.95</v>
      </c>
      <c r="N62" s="82">
        <v>2079865.78</v>
      </c>
      <c r="O62" s="102">
        <f t="shared" si="1"/>
        <v>4986041.95</v>
      </c>
    </row>
    <row r="63" spans="1:15" ht="24" customHeight="1" x14ac:dyDescent="0.25">
      <c r="A63" s="111" t="s">
        <v>200</v>
      </c>
      <c r="B63" s="47"/>
      <c r="C63" s="175" t="s">
        <v>201</v>
      </c>
      <c r="D63" s="21">
        <v>9500000</v>
      </c>
      <c r="E63" s="21"/>
      <c r="F63" s="26">
        <v>0</v>
      </c>
      <c r="G63" s="135">
        <v>437309.48</v>
      </c>
      <c r="H63" s="136">
        <v>1793525.68</v>
      </c>
      <c r="I63" s="136">
        <v>139274.29</v>
      </c>
      <c r="J63" s="102">
        <f t="shared" si="0"/>
        <v>2370109.4500000002</v>
      </c>
      <c r="K63" s="101">
        <v>0</v>
      </c>
      <c r="L63" s="82">
        <v>9062690.5199999996</v>
      </c>
      <c r="M63" s="82">
        <v>0</v>
      </c>
      <c r="N63" s="82">
        <v>0</v>
      </c>
      <c r="O63" s="102">
        <f t="shared" si="1"/>
        <v>9062690.5199999996</v>
      </c>
    </row>
    <row r="64" spans="1:15" ht="24" customHeight="1" x14ac:dyDescent="0.25">
      <c r="A64" s="111" t="s">
        <v>202</v>
      </c>
      <c r="B64" s="47"/>
      <c r="C64" s="175" t="s">
        <v>203</v>
      </c>
      <c r="D64" s="21">
        <v>4300000</v>
      </c>
      <c r="E64" s="50"/>
      <c r="F64" s="26">
        <v>0</v>
      </c>
      <c r="G64" s="147">
        <v>0</v>
      </c>
      <c r="H64" s="148">
        <v>0</v>
      </c>
      <c r="I64" s="148">
        <v>0</v>
      </c>
      <c r="J64" s="123">
        <f t="shared" si="0"/>
        <v>0</v>
      </c>
      <c r="K64" s="101">
        <v>0</v>
      </c>
      <c r="L64" s="82">
        <v>4300000</v>
      </c>
      <c r="M64" s="82">
        <v>1132183.43</v>
      </c>
      <c r="N64" s="82">
        <v>76536.509999999995</v>
      </c>
      <c r="O64" s="102">
        <f t="shared" si="1"/>
        <v>5508719.9399999995</v>
      </c>
    </row>
    <row r="65" spans="1:15" ht="24" customHeight="1" x14ac:dyDescent="0.25">
      <c r="A65" s="111" t="s">
        <v>204</v>
      </c>
      <c r="B65" s="47"/>
      <c r="C65" s="175" t="s">
        <v>205</v>
      </c>
      <c r="D65" s="21">
        <v>270000</v>
      </c>
      <c r="E65" s="21">
        <v>-14379.61</v>
      </c>
      <c r="F65" s="26">
        <v>0</v>
      </c>
      <c r="G65" s="135">
        <v>0</v>
      </c>
      <c r="H65" s="136">
        <v>0</v>
      </c>
      <c r="I65" s="136">
        <v>0</v>
      </c>
      <c r="J65" s="102">
        <f t="shared" si="0"/>
        <v>0</v>
      </c>
      <c r="K65" s="101">
        <v>0</v>
      </c>
      <c r="L65" s="82">
        <v>284379.61</v>
      </c>
      <c r="M65" s="82">
        <v>3714.68</v>
      </c>
      <c r="N65" s="82">
        <v>91348.61</v>
      </c>
      <c r="O65" s="102">
        <f t="shared" si="1"/>
        <v>379442.89999999997</v>
      </c>
    </row>
    <row r="66" spans="1:15" ht="24" customHeight="1" x14ac:dyDescent="0.25">
      <c r="A66" s="111" t="s">
        <v>206</v>
      </c>
      <c r="B66" s="47"/>
      <c r="C66" s="175" t="s">
        <v>207</v>
      </c>
      <c r="D66" s="21">
        <v>1400000</v>
      </c>
      <c r="E66" s="50">
        <v>-839910.74</v>
      </c>
      <c r="F66" s="26">
        <v>0</v>
      </c>
      <c r="G66" s="147">
        <v>0</v>
      </c>
      <c r="H66" s="148">
        <v>0</v>
      </c>
      <c r="I66" s="148">
        <v>0</v>
      </c>
      <c r="J66" s="123">
        <f t="shared" si="0"/>
        <v>0</v>
      </c>
      <c r="K66" s="101">
        <v>0</v>
      </c>
      <c r="L66" s="82">
        <v>1038254.24</v>
      </c>
      <c r="M66" s="82"/>
      <c r="N66" s="82"/>
      <c r="O66" s="102">
        <f t="shared" si="1"/>
        <v>1038254.24</v>
      </c>
    </row>
    <row r="67" spans="1:15" ht="24" customHeight="1" thickBot="1" x14ac:dyDescent="0.3">
      <c r="A67" s="115" t="s">
        <v>208</v>
      </c>
      <c r="B67" s="52"/>
      <c r="C67" s="179" t="s">
        <v>209</v>
      </c>
      <c r="D67" s="149">
        <v>9500000</v>
      </c>
      <c r="E67" s="149"/>
      <c r="F67" s="143">
        <v>0</v>
      </c>
      <c r="G67" s="150">
        <v>0</v>
      </c>
      <c r="H67" s="151">
        <v>151910.07999999999</v>
      </c>
      <c r="I67" s="151">
        <v>0</v>
      </c>
      <c r="J67" s="152">
        <f t="shared" si="0"/>
        <v>151910.07999999999</v>
      </c>
      <c r="K67" s="153">
        <v>0</v>
      </c>
      <c r="L67" s="154">
        <v>9500000</v>
      </c>
      <c r="M67" s="154">
        <v>957805.82</v>
      </c>
      <c r="N67" s="154"/>
      <c r="O67" s="152">
        <f t="shared" si="1"/>
        <v>10457805.82</v>
      </c>
    </row>
    <row r="68" spans="1:15" s="56" customFormat="1" ht="24" customHeight="1" thickBot="1" x14ac:dyDescent="0.3">
      <c r="A68" s="53"/>
      <c r="B68" s="54" t="s">
        <v>115</v>
      </c>
      <c r="C68" s="55"/>
      <c r="D68" s="155">
        <f t="shared" ref="D68:N68" si="2">SUM(D6:D67)</f>
        <v>381218652.94999999</v>
      </c>
      <c r="E68" s="155">
        <f t="shared" si="2"/>
        <v>-41348483.920000009</v>
      </c>
      <c r="F68" s="155">
        <f t="shared" si="2"/>
        <v>7915009.6300000008</v>
      </c>
      <c r="G68" s="155">
        <f t="shared" si="2"/>
        <v>17952846.309999999</v>
      </c>
      <c r="H68" s="155">
        <f t="shared" si="2"/>
        <v>7589327.2299999986</v>
      </c>
      <c r="I68" s="155">
        <f t="shared" si="2"/>
        <v>3746454.4300000006</v>
      </c>
      <c r="J68" s="155">
        <f t="shared" si="2"/>
        <v>29288627.969999999</v>
      </c>
      <c r="K68" s="180">
        <f t="shared" si="2"/>
        <v>0</v>
      </c>
      <c r="L68" s="182">
        <f t="shared" si="2"/>
        <v>395134086.50999999</v>
      </c>
      <c r="M68" s="181">
        <f t="shared" si="2"/>
        <v>32231733.369999997</v>
      </c>
      <c r="N68" s="181">
        <f t="shared" si="2"/>
        <v>54613195.130000003</v>
      </c>
      <c r="O68" s="183">
        <f>SUM(O6:O67)</f>
        <v>481979015.00999981</v>
      </c>
    </row>
    <row r="69" spans="1:15" ht="36" customHeight="1" x14ac:dyDescent="0.25">
      <c r="A69" s="224"/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</row>
    <row r="72" spans="1:15" x14ac:dyDescent="0.25">
      <c r="D72" s="48"/>
      <c r="E72" s="48"/>
      <c r="F72" s="48"/>
      <c r="G72" s="48"/>
      <c r="H72" s="48"/>
      <c r="I72" s="48"/>
      <c r="J72" s="105"/>
      <c r="K72" s="105"/>
      <c r="L72" s="105"/>
      <c r="M72" s="105"/>
      <c r="N72" s="105"/>
      <c r="O72" s="105"/>
    </row>
  </sheetData>
  <mergeCells count="17">
    <mergeCell ref="A1:O1"/>
    <mergeCell ref="B2:B4"/>
    <mergeCell ref="C2:C4"/>
    <mergeCell ref="D2:D4"/>
    <mergeCell ref="E2:E4"/>
    <mergeCell ref="K2:O2"/>
    <mergeCell ref="K3:K4"/>
    <mergeCell ref="L3:L4"/>
    <mergeCell ref="M3:M4"/>
    <mergeCell ref="A69:O69"/>
    <mergeCell ref="G2:J2"/>
    <mergeCell ref="N3:N4"/>
    <mergeCell ref="O3:O4"/>
    <mergeCell ref="A5:B5"/>
    <mergeCell ref="A27:A28"/>
    <mergeCell ref="A43:A45"/>
    <mergeCell ref="A60:A61"/>
  </mergeCells>
  <pageMargins left="0.70866141732283472" right="0.70866141732283472" top="0.70866141732283472" bottom="0.70866141732283472" header="0.31496062992125984" footer="0.31496062992125984"/>
  <pageSetup paperSize="8" scale="65" fitToHeight="0" orientation="portrait" r:id="rId1"/>
  <rowBreaks count="1" manualBreakCount="1">
    <brk id="6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1:D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TABLICA II. - aktivni</vt:lpstr>
      <vt:lpstr>TABLICA III. - zatvoreni</vt:lpstr>
      <vt:lpstr>TABLICA IV. - brisani</vt:lpstr>
      <vt:lpstr>List1</vt:lpstr>
      <vt:lpstr>'TABLICA II. - aktivni'!oraexcel</vt:lpstr>
      <vt:lpstr>'TABLICA II. - aktivni'!oraexcel_11</vt:lpstr>
      <vt:lpstr>'TABLICA II. - aktivni'!oraexcel_9</vt:lpstr>
      <vt:lpstr>'TABLICA II. - aktivni'!orana_ex</vt:lpstr>
      <vt:lpstr>'TABLICA IV. - brisani'!orana_ex</vt:lpstr>
      <vt:lpstr>'TABLICA III. - zatvoreni'!orana_ex_2</vt:lpstr>
      <vt:lpstr>'TABLICA II. - aktivni'!Print_Area</vt:lpstr>
      <vt:lpstr>'TABLICA III. - zatvoreni'!Print_Area</vt:lpstr>
      <vt:lpstr>'TABLICA IV. - brisani'!Print_Area</vt:lpstr>
      <vt:lpstr>'TABLICA II. - aktivni'!Print_Titles</vt:lpstr>
      <vt:lpstr>'TABLICA III. - zatvoreni'!Print_Titles</vt:lpstr>
      <vt:lpstr>'TABLICA IV. - brisani'!Print_Titles</vt:lpstr>
      <vt:lpstr>'TABLICA IV. - brisani'!tijelo</vt:lpstr>
      <vt:lpstr>'TABLICA IV. - brisani'!tijelo_1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Vlatka Šelimber</cp:lastModifiedBy>
  <cp:lastPrinted>2019-03-12T06:36:04Z</cp:lastPrinted>
  <dcterms:created xsi:type="dcterms:W3CDTF">2018-09-26T09:39:48Z</dcterms:created>
  <dcterms:modified xsi:type="dcterms:W3CDTF">2019-03-15T08:05:04Z</dcterms:modified>
</cp:coreProperties>
</file>